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Y:\Verejne_zakazky\FAKULTY\FF\03_FF-Stavebni_prace\13_FF-Reko strechy Jostova 13\01_ZD\Soupis praci\"/>
    </mc:Choice>
  </mc:AlternateContent>
  <xr:revisionPtr revIDLastSave="0" documentId="13_ncr:1_{47F56426-BC52-432B-8D86-AB26AE2C78C3}" xr6:coauthVersionLast="46" xr6:coauthVersionMax="46" xr10:uidLastSave="{00000000-0000-0000-0000-000000000000}"/>
  <bookViews>
    <workbookView xWindow="-120" yWindow="-120" windowWidth="25440" windowHeight="15390" activeTab="1" xr2:uid="{00000000-000D-0000-FFFF-FFFF00000000}"/>
  </bookViews>
  <sheets>
    <sheet name="Rekapitulace stavby" sheetId="1" r:id="rId1"/>
    <sheet name="20079371-4 - Rekonstrukce..." sheetId="2" r:id="rId2"/>
    <sheet name="Pokyny pro vyplnění" sheetId="3" r:id="rId3"/>
  </sheets>
  <definedNames>
    <definedName name="_xlnm._FilterDatabase" localSheetId="1" hidden="1">'20079371-4 - Rekonstrukce...'!$C$90:$K$249</definedName>
    <definedName name="_xlnm.Print_Titles" localSheetId="1">'20079371-4 - Rekonstrukce...'!$90:$90</definedName>
    <definedName name="_xlnm.Print_Titles" localSheetId="0">'Rekapitulace stavby'!$52:$52</definedName>
    <definedName name="_xlnm.Print_Area" localSheetId="1">'20079371-4 - Rekonstrukce...'!$C$4:$J$37,'20079371-4 - Rekonstrukce...'!$C$43:$J$74,'20079371-4 - Rekonstrukce...'!$C$80:$K$249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249" i="2"/>
  <c r="BH249" i="2"/>
  <c r="BG249" i="2"/>
  <c r="BF249" i="2"/>
  <c r="T249" i="2"/>
  <c r="T248" i="2" s="1"/>
  <c r="R249" i="2"/>
  <c r="R248" i="2"/>
  <c r="P249" i="2"/>
  <c r="P248" i="2"/>
  <c r="BI247" i="2"/>
  <c r="BH247" i="2"/>
  <c r="BG247" i="2"/>
  <c r="BF247" i="2"/>
  <c r="T247" i="2"/>
  <c r="T246" i="2"/>
  <c r="R247" i="2"/>
  <c r="R246" i="2"/>
  <c r="P247" i="2"/>
  <c r="P246" i="2"/>
  <c r="BI245" i="2"/>
  <c r="BH245" i="2"/>
  <c r="BG245" i="2"/>
  <c r="BF245" i="2"/>
  <c r="T245" i="2"/>
  <c r="T244" i="2"/>
  <c r="R245" i="2"/>
  <c r="R244" i="2"/>
  <c r="P245" i="2"/>
  <c r="P244" i="2"/>
  <c r="BI243" i="2"/>
  <c r="BH243" i="2"/>
  <c r="BG243" i="2"/>
  <c r="BF243" i="2"/>
  <c r="T243" i="2"/>
  <c r="T242" i="2"/>
  <c r="T241" i="2" s="1"/>
  <c r="R243" i="2"/>
  <c r="R242" i="2"/>
  <c r="R241" i="2" s="1"/>
  <c r="P243" i="2"/>
  <c r="P242" i="2" s="1"/>
  <c r="P241" i="2" s="1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T128" i="2" s="1"/>
  <c r="R129" i="2"/>
  <c r="R128" i="2" s="1"/>
  <c r="P129" i="2"/>
  <c r="P128" i="2" s="1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4" i="2"/>
  <c r="BH94" i="2"/>
  <c r="BG94" i="2"/>
  <c r="BF94" i="2"/>
  <c r="T94" i="2"/>
  <c r="T93" i="2" s="1"/>
  <c r="R94" i="2"/>
  <c r="R93" i="2" s="1"/>
  <c r="P94" i="2"/>
  <c r="P93" i="2" s="1"/>
  <c r="J88" i="2"/>
  <c r="J87" i="2"/>
  <c r="F87" i="2"/>
  <c r="F85" i="2"/>
  <c r="E83" i="2"/>
  <c r="J51" i="2"/>
  <c r="J50" i="2"/>
  <c r="F50" i="2"/>
  <c r="F48" i="2"/>
  <c r="E46" i="2"/>
  <c r="J16" i="2"/>
  <c r="E16" i="2"/>
  <c r="F88" i="2"/>
  <c r="J15" i="2"/>
  <c r="J10" i="2"/>
  <c r="J48" i="2" s="1"/>
  <c r="L50" i="1"/>
  <c r="AM50" i="1"/>
  <c r="AM49" i="1"/>
  <c r="L49" i="1"/>
  <c r="AM47" i="1"/>
  <c r="L47" i="1"/>
  <c r="L45" i="1"/>
  <c r="L44" i="1"/>
  <c r="J220" i="2"/>
  <c r="BK215" i="2"/>
  <c r="J201" i="2"/>
  <c r="BK196" i="2"/>
  <c r="J189" i="2"/>
  <c r="J176" i="2"/>
  <c r="J167" i="2"/>
  <c r="BK158" i="2"/>
  <c r="J151" i="2"/>
  <c r="J134" i="2"/>
  <c r="BK125" i="2"/>
  <c r="BK115" i="2"/>
  <c r="J104" i="2"/>
  <c r="BK249" i="2"/>
  <c r="J237" i="2"/>
  <c r="BK221" i="2"/>
  <c r="BK219" i="2"/>
  <c r="J215" i="2"/>
  <c r="BK208" i="2"/>
  <c r="J200" i="2"/>
  <c r="J193" i="2"/>
  <c r="J138" i="2"/>
  <c r="J125" i="2"/>
  <c r="J114" i="2"/>
  <c r="BK105" i="2"/>
  <c r="BK247" i="2"/>
  <c r="BK200" i="2"/>
  <c r="BK190" i="2"/>
  <c r="J183" i="2"/>
  <c r="BK166" i="2"/>
  <c r="J160" i="2"/>
  <c r="BK127" i="2"/>
  <c r="BK111" i="2"/>
  <c r="J101" i="2"/>
  <c r="BK245" i="2"/>
  <c r="BK240" i="2"/>
  <c r="J223" i="2"/>
  <c r="BK204" i="2"/>
  <c r="J184" i="2"/>
  <c r="BK176" i="2"/>
  <c r="BK161" i="2"/>
  <c r="BK150" i="2"/>
  <c r="BK118" i="2"/>
  <c r="J110" i="2"/>
  <c r="J98" i="2"/>
  <c r="BK183" i="2"/>
  <c r="BK168" i="2"/>
  <c r="J163" i="2"/>
  <c r="J153" i="2"/>
  <c r="BK148" i="2"/>
  <c r="J132" i="2"/>
  <c r="J118" i="2"/>
  <c r="J106" i="2"/>
  <c r="AS54" i="1"/>
  <c r="BK207" i="2"/>
  <c r="J196" i="2"/>
  <c r="J182" i="2"/>
  <c r="BK163" i="2"/>
  <c r="BK142" i="2"/>
  <c r="BK114" i="2"/>
  <c r="BK106" i="2"/>
  <c r="J247" i="2"/>
  <c r="BK243" i="2"/>
  <c r="J233" i="2"/>
  <c r="BK210" i="2"/>
  <c r="J194" i="2"/>
  <c r="BK181" i="2"/>
  <c r="J172" i="2"/>
  <c r="J152" i="2"/>
  <c r="BK143" i="2"/>
  <c r="J115" i="2"/>
  <c r="BK102" i="2"/>
  <c r="BK97" i="2"/>
  <c r="J221" i="2"/>
  <c r="BK211" i="2"/>
  <c r="BK199" i="2"/>
  <c r="BK193" i="2"/>
  <c r="BK180" i="2"/>
  <c r="J174" i="2"/>
  <c r="J165" i="2"/>
  <c r="BK153" i="2"/>
  <c r="J140" i="2"/>
  <c r="BK129" i="2"/>
  <c r="J124" i="2"/>
  <c r="J112" i="2"/>
  <c r="J102" i="2"/>
  <c r="BK239" i="2"/>
  <c r="BK233" i="2"/>
  <c r="BK220" i="2"/>
  <c r="BK216" i="2"/>
  <c r="J211" i="2"/>
  <c r="J202" i="2"/>
  <c r="J199" i="2"/>
  <c r="BK189" i="2"/>
  <c r="BK172" i="2"/>
  <c r="J161" i="2"/>
  <c r="J142" i="2"/>
  <c r="J129" i="2"/>
  <c r="J121" i="2"/>
  <c r="J108" i="2"/>
  <c r="J94" i="2"/>
  <c r="J208" i="2"/>
  <c r="BK198" i="2"/>
  <c r="J187" i="2"/>
  <c r="J181" i="2"/>
  <c r="BK162" i="2"/>
  <c r="BK132" i="2"/>
  <c r="BK112" i="2"/>
  <c r="J249" i="2"/>
  <c r="J245" i="2"/>
  <c r="J239" i="2"/>
  <c r="J219" i="2"/>
  <c r="BK202" i="2"/>
  <c r="BK182" i="2"/>
  <c r="BK174" i="2"/>
  <c r="J158" i="2"/>
  <c r="J148" i="2"/>
  <c r="J117" i="2"/>
  <c r="BK104" i="2"/>
  <c r="BK100" i="2"/>
  <c r="J238" i="2"/>
  <c r="J216" i="2"/>
  <c r="J210" i="2"/>
  <c r="J198" i="2"/>
  <c r="J190" i="2"/>
  <c r="J178" i="2"/>
  <c r="J168" i="2"/>
  <c r="J166" i="2"/>
  <c r="J162" i="2"/>
  <c r="BK152" i="2"/>
  <c r="BK138" i="2"/>
  <c r="J127" i="2"/>
  <c r="BK121" i="2"/>
  <c r="J105" i="2"/>
  <c r="BK98" i="2"/>
  <c r="J240" i="2"/>
  <c r="BK238" i="2"/>
  <c r="BK223" i="2"/>
  <c r="J218" i="2"/>
  <c r="J213" i="2"/>
  <c r="J207" i="2"/>
  <c r="BK201" i="2"/>
  <c r="BK194" i="2"/>
  <c r="BK187" i="2"/>
  <c r="J180" i="2"/>
  <c r="BK169" i="2"/>
  <c r="BK165" i="2"/>
  <c r="BK160" i="2"/>
  <c r="J143" i="2"/>
  <c r="BK134" i="2"/>
  <c r="BK124" i="2"/>
  <c r="BK110" i="2"/>
  <c r="J100" i="2"/>
  <c r="BK213" i="2"/>
  <c r="J204" i="2"/>
  <c r="J191" i="2"/>
  <c r="BK184" i="2"/>
  <c r="J169" i="2"/>
  <c r="J150" i="2"/>
  <c r="BK117" i="2"/>
  <c r="BK108" i="2"/>
  <c r="J97" i="2"/>
  <c r="J243" i="2"/>
  <c r="BK237" i="2"/>
  <c r="BK218" i="2"/>
  <c r="BK191" i="2"/>
  <c r="BK178" i="2"/>
  <c r="BK167" i="2"/>
  <c r="BK151" i="2"/>
  <c r="BK140" i="2"/>
  <c r="J111" i="2"/>
  <c r="BK101" i="2"/>
  <c r="BK94" i="2"/>
  <c r="BK131" i="2" l="1"/>
  <c r="J131" i="2" s="1"/>
  <c r="J63" i="2" s="1"/>
  <c r="T131" i="2"/>
  <c r="R222" i="2"/>
  <c r="BK236" i="2"/>
  <c r="J236" i="2"/>
  <c r="J68" i="2" s="1"/>
  <c r="BK96" i="2"/>
  <c r="J96" i="2" s="1"/>
  <c r="J58" i="2" s="1"/>
  <c r="R96" i="2"/>
  <c r="BK109" i="2"/>
  <c r="J109" i="2" s="1"/>
  <c r="J59" i="2" s="1"/>
  <c r="P109" i="2"/>
  <c r="R109" i="2"/>
  <c r="BK123" i="2"/>
  <c r="J123" i="2"/>
  <c r="J61" i="2" s="1"/>
  <c r="P123" i="2"/>
  <c r="R123" i="2"/>
  <c r="T123" i="2"/>
  <c r="P131" i="2"/>
  <c r="BK175" i="2"/>
  <c r="J175" i="2" s="1"/>
  <c r="J64" i="2" s="1"/>
  <c r="T175" i="2"/>
  <c r="R209" i="2"/>
  <c r="BK212" i="2"/>
  <c r="J212" i="2"/>
  <c r="J66" i="2" s="1"/>
  <c r="T212" i="2"/>
  <c r="T222" i="2"/>
  <c r="T236" i="2"/>
  <c r="R131" i="2"/>
  <c r="R175" i="2"/>
  <c r="BK209" i="2"/>
  <c r="J209" i="2"/>
  <c r="J65" i="2" s="1"/>
  <c r="P209" i="2"/>
  <c r="T209" i="2"/>
  <c r="P212" i="2"/>
  <c r="R212" i="2"/>
  <c r="BK222" i="2"/>
  <c r="J222" i="2" s="1"/>
  <c r="J67" i="2" s="1"/>
  <c r="P236" i="2"/>
  <c r="P96" i="2"/>
  <c r="P92" i="2" s="1"/>
  <c r="T96" i="2"/>
  <c r="T109" i="2"/>
  <c r="P175" i="2"/>
  <c r="P222" i="2"/>
  <c r="R236" i="2"/>
  <c r="F51" i="2"/>
  <c r="J85" i="2"/>
  <c r="BE100" i="2"/>
  <c r="BE105" i="2"/>
  <c r="BE110" i="2"/>
  <c r="BE112" i="2"/>
  <c r="BE121" i="2"/>
  <c r="BE125" i="2"/>
  <c r="BE127" i="2"/>
  <c r="BE129" i="2"/>
  <c r="BE132" i="2"/>
  <c r="BE152" i="2"/>
  <c r="BE158" i="2"/>
  <c r="BE163" i="2"/>
  <c r="BE165" i="2"/>
  <c r="BE180" i="2"/>
  <c r="BE184" i="2"/>
  <c r="BE187" i="2"/>
  <c r="BE189" i="2"/>
  <c r="BE193" i="2"/>
  <c r="BE198" i="2"/>
  <c r="BE199" i="2"/>
  <c r="BE204" i="2"/>
  <c r="BE211" i="2"/>
  <c r="BE213" i="2"/>
  <c r="BE215" i="2"/>
  <c r="BE216" i="2"/>
  <c r="BE239" i="2"/>
  <c r="BE240" i="2"/>
  <c r="BE243" i="2"/>
  <c r="BE245" i="2"/>
  <c r="BE98" i="2"/>
  <c r="BE104" i="2"/>
  <c r="BE118" i="2"/>
  <c r="BE124" i="2"/>
  <c r="BE134" i="2"/>
  <c r="BE138" i="2"/>
  <c r="BE143" i="2"/>
  <c r="BE150" i="2"/>
  <c r="BE151" i="2"/>
  <c r="BE153" i="2"/>
  <c r="BE161" i="2"/>
  <c r="BE167" i="2"/>
  <c r="BE168" i="2"/>
  <c r="BE172" i="2"/>
  <c r="BE178" i="2"/>
  <c r="BE191" i="2"/>
  <c r="BE194" i="2"/>
  <c r="BE201" i="2"/>
  <c r="BE208" i="2"/>
  <c r="BE210" i="2"/>
  <c r="BE247" i="2"/>
  <c r="BK128" i="2"/>
  <c r="J128" i="2"/>
  <c r="J62" i="2" s="1"/>
  <c r="BE97" i="2"/>
  <c r="BE101" i="2"/>
  <c r="BE102" i="2"/>
  <c r="BE111" i="2"/>
  <c r="BE114" i="2"/>
  <c r="BE115" i="2"/>
  <c r="BE140" i="2"/>
  <c r="BE162" i="2"/>
  <c r="BE166" i="2"/>
  <c r="BE174" i="2"/>
  <c r="BE176" i="2"/>
  <c r="BE182" i="2"/>
  <c r="BE190" i="2"/>
  <c r="BE196" i="2"/>
  <c r="BE202" i="2"/>
  <c r="BE218" i="2"/>
  <c r="BE219" i="2"/>
  <c r="BE220" i="2"/>
  <c r="BE233" i="2"/>
  <c r="BE237" i="2"/>
  <c r="BE238" i="2"/>
  <c r="BK242" i="2"/>
  <c r="J242" i="2"/>
  <c r="J70" i="2" s="1"/>
  <c r="BK244" i="2"/>
  <c r="J244" i="2" s="1"/>
  <c r="J71" i="2" s="1"/>
  <c r="BK246" i="2"/>
  <c r="J246" i="2"/>
  <c r="J72" i="2" s="1"/>
  <c r="BK248" i="2"/>
  <c r="J248" i="2" s="1"/>
  <c r="J73" i="2" s="1"/>
  <c r="BE94" i="2"/>
  <c r="BE106" i="2"/>
  <c r="BE108" i="2"/>
  <c r="BE117" i="2"/>
  <c r="BE142" i="2"/>
  <c r="BE148" i="2"/>
  <c r="BE160" i="2"/>
  <c r="BE169" i="2"/>
  <c r="BE181" i="2"/>
  <c r="BE183" i="2"/>
  <c r="BE200" i="2"/>
  <c r="BE207" i="2"/>
  <c r="BE221" i="2"/>
  <c r="BE223" i="2"/>
  <c r="BE249" i="2"/>
  <c r="BK93" i="2"/>
  <c r="J93" i="2" s="1"/>
  <c r="J57" i="2" s="1"/>
  <c r="F34" i="2"/>
  <c r="BC55" i="1"/>
  <c r="BC54" i="1" s="1"/>
  <c r="W32" i="1" s="1"/>
  <c r="F33" i="2"/>
  <c r="BB55" i="1"/>
  <c r="BB54" i="1" s="1"/>
  <c r="AX54" i="1" s="1"/>
  <c r="F32" i="2"/>
  <c r="BA55" i="1"/>
  <c r="BA54" i="1" s="1"/>
  <c r="W30" i="1" s="1"/>
  <c r="J32" i="2"/>
  <c r="AW55" i="1"/>
  <c r="F35" i="2"/>
  <c r="BD55" i="1"/>
  <c r="BD54" i="1" s="1"/>
  <c r="W33" i="1" s="1"/>
  <c r="T92" i="2" l="1"/>
  <c r="R92" i="2"/>
  <c r="T122" i="2"/>
  <c r="T91" i="2"/>
  <c r="R122" i="2"/>
  <c r="R91" i="2"/>
  <c r="P122" i="2"/>
  <c r="P91" i="2"/>
  <c r="AU55" i="1" s="1"/>
  <c r="AU54" i="1" s="1"/>
  <c r="BK122" i="2"/>
  <c r="J122" i="2" s="1"/>
  <c r="J60" i="2" s="1"/>
  <c r="BK92" i="2"/>
  <c r="BK241" i="2"/>
  <c r="J241" i="2" s="1"/>
  <c r="J69" i="2" s="1"/>
  <c r="W31" i="1"/>
  <c r="AW54" i="1"/>
  <c r="AK30" i="1"/>
  <c r="J31" i="2"/>
  <c r="AV55" i="1"/>
  <c r="AT55" i="1" s="1"/>
  <c r="F31" i="2"/>
  <c r="AZ55" i="1" s="1"/>
  <c r="AZ54" i="1" s="1"/>
  <c r="AV54" i="1" s="1"/>
  <c r="AK29" i="1" s="1"/>
  <c r="AY54" i="1"/>
  <c r="BK91" i="2" l="1"/>
  <c r="J91" i="2"/>
  <c r="J55" i="2" s="1"/>
  <c r="J92" i="2"/>
  <c r="J56" i="2" s="1"/>
  <c r="AT54" i="1"/>
  <c r="W29" i="1"/>
  <c r="J28" i="2" l="1"/>
  <c r="AG55" i="1"/>
  <c r="AG54" i="1" s="1"/>
  <c r="AK26" i="1" s="1"/>
  <c r="AK35" i="1" s="1"/>
  <c r="AN55" i="1" l="1"/>
  <c r="AN54" i="1"/>
  <c r="J37" i="2"/>
</calcChain>
</file>

<file path=xl/sharedStrings.xml><?xml version="1.0" encoding="utf-8"?>
<sst xmlns="http://schemas.openxmlformats.org/spreadsheetml/2006/main" count="2621" uniqueCount="731">
  <si>
    <t>Export Komplet</t>
  </si>
  <si>
    <t>VZ</t>
  </si>
  <si>
    <t>2.0</t>
  </si>
  <si>
    <t>ZAMOK</t>
  </si>
  <si>
    <t>False</t>
  </si>
  <si>
    <t>{3ce9489d-6f04-41e8-a641-59a8a6078144}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</si>
  <si>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</si>
  <si>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</si>
  <si>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</si>
  <si>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</si>
  <si>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</si>
  <si>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</si>
  <si>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</si>
  <si>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</si>
  <si>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20079371-4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</si>
  <si>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</si>
  <si>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</si>
  <si>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střechy objektu FF MU, Joštova 13</t>
  </si>
  <si>
    <t>KSO:</t>
  </si>
  <si>
    <t/>
  </si>
  <si>
    <t>CC-CZ:</t>
  </si>
  <si>
    <t>Místo:</t>
  </si>
  <si>
    <t>pozemky par. č. 772</t>
  </si>
  <si>
    <t>Datum:</t>
  </si>
  <si>
    <t>13. 4. 2021</t>
  </si>
  <si>
    <t>Zadavatel:</t>
  </si>
  <si>
    <t>IČ:</t>
  </si>
  <si>
    <t>Masarykova univerzita, 601 77 Brno</t>
  </si>
  <si>
    <t>DIČ: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</si>
  <si>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</si>
  <si>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</si>
  <si>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</si>
  <si>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</si>
  <si>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</si>
  <si>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</si>
  <si>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</si>
  <si>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</si>
  <si>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</si>
  <si>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</si>
  <si>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</si>
  <si>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</si>
  <si>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</si>
  <si>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</si>
  <si>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</si>
  <si>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</si>
  <si>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</si>
  <si>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</si>
  <si>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</si>
  <si>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</si>
  <si>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</si>
  <si>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</si>
  <si>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</si>
  <si>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</si>
  <si>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</si>
  <si>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</si>
  <si>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</si>
  <si>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</si>
  <si>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</si>
  <si>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</si>
  <si>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</si>
  <si>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</si>
  <si>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</si>
  <si>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</si>
  <si>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</si>
  <si>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</si>
  <si>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</si>
  <si>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</si>
  <si>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</si>
  <si>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</si>
  <si>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</si>
  <si>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</si>
  <si>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</si>
  <si>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</si>
  <si>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</si>
  <si>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</si>
  <si>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</si>
  <si>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</si>
  <si>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</si>
  <si>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</si>
  <si>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</si>
  <si>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</si>
  <si>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</si>
  <si>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</si>
  <si>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</si>
  <si>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</si>
  <si>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</si>
  <si>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</si>
  <si>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</si>
  <si>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</si>
  <si>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</si>
  <si>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</si>
  <si>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</si>
  <si>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</si>
  <si>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</si>
  <si>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</si>
  <si>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</si>
  <si>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</si>
  <si>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</si>
  <si>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</si>
  <si>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</si>
  <si>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</si>
  <si>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</si>
  <si>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</si>
  <si>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</si>
  <si>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</si>
  <si>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</si>
  <si>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</si>
  <si>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</si>
  <si>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</si>
  <si>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</si>
  <si>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</si>
  <si>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</si>
  <si>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</si>
  <si>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</si>
  <si>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</si>
  <si>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</si>
  <si>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</si>
  <si>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</si>
  <si>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</si>
  <si>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</si>
  <si>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</si>
  <si>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</si>
  <si>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</si>
  <si>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</si>
  <si>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</si>
  <si>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vnitřních ploch před znečištěním včetně pozdějšího odkrytí podlah fólií přilepenou lepící páskou</t>
  </si>
  <si>
    <t>m2</t>
  </si>
  <si>
    <t>CS ÚRS 2021 01</t>
  </si>
  <si>
    <t>4</t>
  </si>
  <si>
    <t>-1163917109</t>
  </si>
  <si>
    <t>VV</t>
  </si>
  <si>
    <t>1049,27"PŮDA</t>
  </si>
  <si>
    <t>9</t>
  </si>
  <si>
    <t>Ostatní konstrukce a práce, bourání</t>
  </si>
  <si>
    <t>941111122</t>
  </si>
  <si>
    <t>Montáž lešení řadového trubkového lehkého pracovního s podlahami s provozním zatížením tř. 3 do 200 kg/m2 šířky tř. W09 přes 0,9 do 1,2 m, výšky přes 10 do 25 m</t>
  </si>
  <si>
    <t>1023439189</t>
  </si>
  <si>
    <t>3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</si>
  <si>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</si>
  <si>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</si>
  <si>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-237989242</t>
  </si>
  <si>
    <t>2000*120</t>
  </si>
  <si>
    <t>941111822</t>
  </si>
  <si>
    <t>Demontáž lešení řadového trubkového lehkého pracovního s podlahami s provozním zatížením tř. 3 do 200 kg/m2 šířky tř. W09 přes 0,9 do 1,2 m, výšky přes 10 do 25 m</t>
  </si>
  <si>
    <t>1435652510</t>
  </si>
  <si>
    <t>5</t>
  </si>
  <si>
    <t>941112122</t>
  </si>
  <si>
    <t>Montáž lešení řadového trubkového lehkého pracovního bez podlah s provozním zatížením tř. 3 do 200 kg/m2 šířky tř. W09 přes 0,9 do 1,2 m, výšky přes 10 do 25 m</t>
  </si>
  <si>
    <t>-1484742856</t>
  </si>
  <si>
    <t>941112222</t>
  </si>
  <si>
    <t>Montáž lešení řadového trubkového lehkého pracovního bez podlah s provozním zatížením tř. 3 do 200 kg/m2 Příplatek za první a každý další den použití lešení k ceně -2122</t>
  </si>
  <si>
    <t>301372270</t>
  </si>
  <si>
    <t>1221*120</t>
  </si>
  <si>
    <t>7</t>
  </si>
  <si>
    <t>941112822</t>
  </si>
  <si>
    <t>Demontáž lešení řadového trubkového lehkého pracovního bez podlah s provozním zatížením tř. 3 do 200 kg/m2 šířky W09 přes 0,9 do 1,2 m, výšky přes 10 do 25 m</t>
  </si>
  <si>
    <t>880010032</t>
  </si>
  <si>
    <t>8</t>
  </si>
  <si>
    <t>944511111</t>
  </si>
  <si>
    <t>Montáž ochranné sítě zavěšené na konstrukci lešení z textilie z umělých vláken</t>
  </si>
  <si>
    <t>-574355701</t>
  </si>
  <si>
    <t>944511211</t>
  </si>
  <si>
    <t>Montáž ochranné sítě Příplatek za první a každý další den použití sítě k ceně -1111</t>
  </si>
  <si>
    <t>-417913141</t>
  </si>
  <si>
    <t>400,000*120</t>
  </si>
  <si>
    <t>10</t>
  </si>
  <si>
    <t>944511811</t>
  </si>
  <si>
    <t>Demontáž ochranné sítě zavěšené na konstrukci lešení z textilie z umělých vláken</t>
  </si>
  <si>
    <t>243614504</t>
  </si>
  <si>
    <t>997</t>
  </si>
  <si>
    <t>Přesun sutě</t>
  </si>
  <si>
    <t>11</t>
  </si>
  <si>
    <t>997013115</t>
  </si>
  <si>
    <t>Vnitrostaveništní doprava suti a vybouraných hmot vodorovně do 50 m svisle s použitím mechanizace pro budovy a haly výšky přes 15 do 18 m</t>
  </si>
  <si>
    <t>t</t>
  </si>
  <si>
    <t>-667243634</t>
  </si>
  <si>
    <t>12</t>
  </si>
  <si>
    <t>997013312</t>
  </si>
  <si>
    <t>Doprava suti shozem montáž a demontáž shozu výšky přes 10 do 20 m</t>
  </si>
  <si>
    <t>m</t>
  </si>
  <si>
    <t>1483978294</t>
  </si>
  <si>
    <t>13</t>
  </si>
  <si>
    <t>997013322</t>
  </si>
  <si>
    <t>Doprava suti shozem montáž a demontáž shozu výšky Příplatek za první a každý další den použití shozu k ceně -3312</t>
  </si>
  <si>
    <t>-654302143</t>
  </si>
  <si>
    <t>18,000*(3*30)</t>
  </si>
  <si>
    <t>14</t>
  </si>
  <si>
    <t>997013501</t>
  </si>
  <si>
    <t>Odvoz suti a vybouraných hmot na skládku nebo meziskládku se složením, na vzdálenost do 1 km</t>
  </si>
  <si>
    <t>634301691</t>
  </si>
  <si>
    <t>997013509</t>
  </si>
  <si>
    <t>Odvoz suti a vybouraných hmot na skládku nebo meziskládku se složením, na vzdálenost Příplatek k ceně za každý další i započatý 1 km přes 1 km</t>
  </si>
  <si>
    <t>1892805494</t>
  </si>
  <si>
    <t>29,84*30</t>
  </si>
  <si>
    <t>16</t>
  </si>
  <si>
    <t>997013811</t>
  </si>
  <si>
    <t>Poplatek za uložení stavebního odpadu na skládce (skládkovné) dřevěného zatříděného do Katalogu odpadů pod kódem 17 02 01</t>
  </si>
  <si>
    <t>1958506327</t>
  </si>
  <si>
    <t>17</t>
  </si>
  <si>
    <t>9-01R</t>
  </si>
  <si>
    <t>Výkup Cu mix</t>
  </si>
  <si>
    <t>vlastní</t>
  </si>
  <si>
    <t>-163767450</t>
  </si>
  <si>
    <t>"Cu mix- 145,00Kč/1kg, ekoprag.cz</t>
  </si>
  <si>
    <t>-5,992</t>
  </si>
  <si>
    <t>18</t>
  </si>
  <si>
    <t>9-02R</t>
  </si>
  <si>
    <t>Výkup Fe mix</t>
  </si>
  <si>
    <t>1098948277</t>
  </si>
  <si>
    <t>PSV</t>
  </si>
  <si>
    <t>Práce a dodávky PSV</t>
  </si>
  <si>
    <t>713</t>
  </si>
  <si>
    <t>Izolace tepelné</t>
  </si>
  <si>
    <t>19</t>
  </si>
  <si>
    <t>713151214</t>
  </si>
  <si>
    <t>Montáž tepelné izolace střech šikmých rohožemi, pásy, deskami (izolační materiál ve specifikaci) připevněné sponkami reflexní nad krokve s difúzní spojovací páskou, tloušťka izolace přes 5 do 16 mm</t>
  </si>
  <si>
    <t>-1578600104</t>
  </si>
  <si>
    <t>20</t>
  </si>
  <si>
    <t>M</t>
  </si>
  <si>
    <t>28329043</t>
  </si>
  <si>
    <t>fólie difuzně propustné s nakašírovanou strukturovanou rohoží pod hladkou plechovou krytinu se samolepící páskou v podélném přesahu</t>
  </si>
  <si>
    <t>32</t>
  </si>
  <si>
    <t>-657424395</t>
  </si>
  <si>
    <t>1353,2*1,1 'Přepočtené koeficientem množství</t>
  </si>
  <si>
    <t>998713103</t>
  </si>
  <si>
    <t>Přesun hmot pro izolace tepelné stanovený z hmotnosti přesunovaného materiálu vodorovná dopravní vzdálenost do 50 m v objektech výšky přes 12 m do 24 m</t>
  </si>
  <si>
    <t>-657093385</t>
  </si>
  <si>
    <t>741</t>
  </si>
  <si>
    <t>Elektroinstalace - silnoproud</t>
  </si>
  <si>
    <t>22</t>
  </si>
  <si>
    <t>741-01R</t>
  </si>
  <si>
    <t>ESI demontáž a montáž hromosvodu</t>
  </si>
  <si>
    <t>soubor</t>
  </si>
  <si>
    <t>rozpočet D.1.4.1.</t>
  </si>
  <si>
    <t>1329367539</t>
  </si>
  <si>
    <t>P</t>
  </si>
  <si>
    <t>Poznámka k položce:_x000D_
Viz rozpočet D.1.4.1 Elektroinstalace</t>
  </si>
  <si>
    <t>762</t>
  </si>
  <si>
    <t>Konstrukce tesařské</t>
  </si>
  <si>
    <t>23</t>
  </si>
  <si>
    <t>762082220</t>
  </si>
  <si>
    <t>Práce společné pro tesařské konstrukce profilování zhlaví trámů a ozdobných konců jednoduché seříznutí dvěma řezy, plochy do 160 cm2</t>
  </si>
  <si>
    <t>kus</t>
  </si>
  <si>
    <t>-706500131</t>
  </si>
  <si>
    <t>4*30"připojení nového řeziva ke stávajícícímu</t>
  </si>
  <si>
    <t>24</t>
  </si>
  <si>
    <t>762083121</t>
  </si>
  <si>
    <t>Práce společné pro tesařské konstrukce impregnace řeziva máčením proti dřevokaznému hmyzu, houbám a plísním, třída ohrožení 1 a 2 (dřevo v interiéru)</t>
  </si>
  <si>
    <t>m3</t>
  </si>
  <si>
    <t>-2067842632</t>
  </si>
  <si>
    <t>6,405</t>
  </si>
  <si>
    <t>1180*0,024"bednění a latě</t>
  </si>
  <si>
    <t>Součet</t>
  </si>
  <si>
    <t>25</t>
  </si>
  <si>
    <t>762331924</t>
  </si>
  <si>
    <t>Vyřezání části střešní vazby vázané konstrukce krovů průřezové plochy řeziva přes 120 do 224 cm2, délky vyřezané části krovového prvku přes 8 m</t>
  </si>
  <si>
    <t>1352300338</t>
  </si>
  <si>
    <t>83+3,2+1</t>
  </si>
  <si>
    <t>26</t>
  </si>
  <si>
    <t>762331934</t>
  </si>
  <si>
    <t>Vyřezání části střešní vazby vázané konstrukce krovů průřezové plochy řeziva přes 224 do 288 cm2, délky vyřezané části krovového prvku přes 8 m</t>
  </si>
  <si>
    <t>334295164</t>
  </si>
  <si>
    <t>94,4+10,5+8,2</t>
  </si>
  <si>
    <t>27</t>
  </si>
  <si>
    <t>762331941</t>
  </si>
  <si>
    <t>Vyřezání části střešní vazby vázané konstrukce krovů průřezové plochy řeziva přes 288 do 450 cm2, délky vyřezané části krovového prvku do 3 m</t>
  </si>
  <si>
    <t>-496887174</t>
  </si>
  <si>
    <t>28</t>
  </si>
  <si>
    <t>762332142</t>
  </si>
  <si>
    <t>Montáž vázaných konstrukcí krovů střech pultových, sedlových, valbových, stanových čtvercového nebo obdélníkového půdorysu z řeziva hraněného s použitím ocelových spojek (spojky ve specifikaci) průřezové plochy přes 120 do 224 cm2</t>
  </si>
  <si>
    <t>1312461889</t>
  </si>
  <si>
    <t>83"KROKEV</t>
  </si>
  <si>
    <t>3,2"KLEŠTINA</t>
  </si>
  <si>
    <t>1"PÁSEK</t>
  </si>
  <si>
    <t>29</t>
  </si>
  <si>
    <t>60512132</t>
  </si>
  <si>
    <t>hranol stavební řezivo průřezu do 224cm2 přes dl 8m</t>
  </si>
  <si>
    <t>-1239532964</t>
  </si>
  <si>
    <t>1,494+0,41+0,048</t>
  </si>
  <si>
    <t>30</t>
  </si>
  <si>
    <t>30925284</t>
  </si>
  <si>
    <t>šroub metrický celozávit DIN 933 8.8 BZ M16x70mm</t>
  </si>
  <si>
    <t>100 kus</t>
  </si>
  <si>
    <t>-1540480582</t>
  </si>
  <si>
    <t>31</t>
  </si>
  <si>
    <t>30925274</t>
  </si>
  <si>
    <t>šroub metrický celozávit DIN 933 8.8 BZ M12x70mm</t>
  </si>
  <si>
    <t>-1173159804</t>
  </si>
  <si>
    <t>54825509</t>
  </si>
  <si>
    <t>buldok  75x23x1,30mm  oboustr.</t>
  </si>
  <si>
    <t>-531991866</t>
  </si>
  <si>
    <t>33</t>
  </si>
  <si>
    <t>762332143</t>
  </si>
  <si>
    <t>Montáž vázaných konstrukcí krovů střech pultových, sedlových, valbových, stanových čtvercového nebo obdélníkového půdorysu z řeziva hraněného s použitím ocelových spojek (spojky ve specifikaci) průřezové plochy přes 224 do 288 cm2</t>
  </si>
  <si>
    <t>273536609</t>
  </si>
  <si>
    <t>94,4"UŽLABNÍ KROKEV</t>
  </si>
  <si>
    <t>10,5"NÁROŽNÍ KROKEV</t>
  </si>
  <si>
    <t>8,2"VODOROVNÁ VAZNICE</t>
  </si>
  <si>
    <t>34</t>
  </si>
  <si>
    <t>60512137</t>
  </si>
  <si>
    <t>hranol stavební řezivo průřezu do 288cm2 přes dl 8m</t>
  </si>
  <si>
    <t>1520948566</t>
  </si>
  <si>
    <t>2,549+0,284+1,417</t>
  </si>
  <si>
    <t>35</t>
  </si>
  <si>
    <t>-182723710</t>
  </si>
  <si>
    <t>36</t>
  </si>
  <si>
    <t>705932810</t>
  </si>
  <si>
    <t>37</t>
  </si>
  <si>
    <t>1997710925</t>
  </si>
  <si>
    <t>38</t>
  </si>
  <si>
    <t>762332144</t>
  </si>
  <si>
    <t>Montáž vázaných konstrukcí krovů střech pultových, sedlových, valbových, stanových čtvercového nebo obdélníkového půdorysu z řeziva hraněného s použitím ocelových spojek (spojky ve specifikaci) průřezové plochy přes 288 do 450 cm2</t>
  </si>
  <si>
    <t>822102840</t>
  </si>
  <si>
    <t>3"VZPĚRA</t>
  </si>
  <si>
    <t>39</t>
  </si>
  <si>
    <t>60512140</t>
  </si>
  <si>
    <t>hranol stavební řezivo průřezu do 450cm2 do dl 6m</t>
  </si>
  <si>
    <t>1492450087</t>
  </si>
  <si>
    <t>40</t>
  </si>
  <si>
    <t>203884431</t>
  </si>
  <si>
    <t>41</t>
  </si>
  <si>
    <t>-1937410108</t>
  </si>
  <si>
    <t>42</t>
  </si>
  <si>
    <t>762341250</t>
  </si>
  <si>
    <t>Bednění a laťování montáž bednění střech rovných a šikmých sklonu do 60° s vyřezáním otvorů z prken hoblovaných</t>
  </si>
  <si>
    <t>-1213928946</t>
  </si>
  <si>
    <t>43</t>
  </si>
  <si>
    <t>60511112</t>
  </si>
  <si>
    <t>řezivo jehličnaté smrk, borovice š přes 80mm tl 24mm dl 4-5m</t>
  </si>
  <si>
    <t>-1129618892</t>
  </si>
  <si>
    <t>1353,200*0,024</t>
  </si>
  <si>
    <t>32,477*1,15 'Přepočtené koeficientem množství</t>
  </si>
  <si>
    <t>44</t>
  </si>
  <si>
    <t>762341811</t>
  </si>
  <si>
    <t>Demontáž bednění a laťování bednění střech rovných, obloukových, sklonu do 60° se všemi nadstřešními konstrukcemi z prken hrubých, hoblovaných tl. do 32 mm</t>
  </si>
  <si>
    <t>216739643</t>
  </si>
  <si>
    <t>1353,2</t>
  </si>
  <si>
    <t>45</t>
  </si>
  <si>
    <t>998762103</t>
  </si>
  <si>
    <t>Přesun hmot pro konstrukce tesařské stanovený z hmotnosti přesunovaného materiálu vodorovná dopravní vzdálenost do 50 m v objektech výšky přes 12 do 24 m</t>
  </si>
  <si>
    <t>1386800660</t>
  </si>
  <si>
    <t>764</t>
  </si>
  <si>
    <t>Konstrukce klempířské</t>
  </si>
  <si>
    <t>46</t>
  </si>
  <si>
    <t>764001821</t>
  </si>
  <si>
    <t>Demontáž klempířských konstrukcí krytiny ze svitků nebo tabulí do suti</t>
  </si>
  <si>
    <t>1706241194</t>
  </si>
  <si>
    <t>200"DEMONTÁŽ PLECHOVÁ KRYTINA HLADKÁ</t>
  </si>
  <si>
    <t>47</t>
  </si>
  <si>
    <t>764001841</t>
  </si>
  <si>
    <t>Demontáž klempířských konstrukcí krytiny ze šablon do suti</t>
  </si>
  <si>
    <t>1240840977</t>
  </si>
  <si>
    <t>1153,2"DEMONTÁŽ PLECHOVÁ KRYTINA SKLÁDANÁ</t>
  </si>
  <si>
    <t>48</t>
  </si>
  <si>
    <t>764001881</t>
  </si>
  <si>
    <t>Demontáž klempířských konstrukcí oplechování nároží z hřebenáčů do suti</t>
  </si>
  <si>
    <t>-1374442642</t>
  </si>
  <si>
    <t>49</t>
  </si>
  <si>
    <t>764001891</t>
  </si>
  <si>
    <t>Demontáž klempířských konstrukcí oplechování úžlabí do suti</t>
  </si>
  <si>
    <t>-449419134</t>
  </si>
  <si>
    <t>50</t>
  </si>
  <si>
    <t>764002821</t>
  </si>
  <si>
    <t>Demontáž klempířských konstrukcí střešního výlezu do suti</t>
  </si>
  <si>
    <t>-774432657</t>
  </si>
  <si>
    <t>51</t>
  </si>
  <si>
    <t>764002831</t>
  </si>
  <si>
    <t>Demontáž klempířských konstrukcí sněhového zachytávače a lávek do suti</t>
  </si>
  <si>
    <t>-889998936</t>
  </si>
  <si>
    <t>52</t>
  </si>
  <si>
    <t>764002881</t>
  </si>
  <si>
    <t>Demontáž klempířských konstrukcí lemování střešních prostupů do suti</t>
  </si>
  <si>
    <t>-1329041281</t>
  </si>
  <si>
    <t>75,3"komín + vzduchotechnika</t>
  </si>
  <si>
    <t>53</t>
  </si>
  <si>
    <t>764003801</t>
  </si>
  <si>
    <t>Demontáž klempířských konstrukcí lemování trub, konzol, držáků, ventilačních nástavců a ostatních kusových prvků do suti</t>
  </si>
  <si>
    <t>1259678193</t>
  </si>
  <si>
    <t>3"lemování větracích potrubí</t>
  </si>
  <si>
    <t>54</t>
  </si>
  <si>
    <t>764-01R</t>
  </si>
  <si>
    <t>Montáž prosklený střešní výlez, měděný plech tl. 0,6 mm, rozměr 600x600 mm, zasklení drátosklo</t>
  </si>
  <si>
    <t>-1724910918</t>
  </si>
  <si>
    <t>55</t>
  </si>
  <si>
    <t>764-01M</t>
  </si>
  <si>
    <t>prosklený střešní výlez, měděný plech tl. 0,6 mm, rozměr 600x600 mm, zasklení drátosklo</t>
  </si>
  <si>
    <t>1211302798</t>
  </si>
  <si>
    <t>56</t>
  </si>
  <si>
    <t>764-02R</t>
  </si>
  <si>
    <t>Montáž lapačů listí</t>
  </si>
  <si>
    <t>-1945796636</t>
  </si>
  <si>
    <t>18"K09</t>
  </si>
  <si>
    <t>57</t>
  </si>
  <si>
    <t>764-02M</t>
  </si>
  <si>
    <t>lapač listí, měděný průměr 125 mm</t>
  </si>
  <si>
    <t>1163557714</t>
  </si>
  <si>
    <t>58</t>
  </si>
  <si>
    <t>764031422</t>
  </si>
  <si>
    <t>Dilatační lišta z měděného plechu připojovací, včetně tmelení rš 120 mm</t>
  </si>
  <si>
    <t>1474490707</t>
  </si>
  <si>
    <t>189,3+31,5"K06+K07</t>
  </si>
  <si>
    <t>59</t>
  </si>
  <si>
    <t>764131411</t>
  </si>
  <si>
    <t>Krytina ze svitků nebo tabulí z měděného plechu s úpravou u okapů, prostupů a výčnělků střechy rovné drážkováním ze svitků rš 670 mm, sklon střechy do 30°</t>
  </si>
  <si>
    <t>586781812</t>
  </si>
  <si>
    <t>1353*1,2"K01 + 20% na přesahy</t>
  </si>
  <si>
    <t>60</t>
  </si>
  <si>
    <t>764231415</t>
  </si>
  <si>
    <t>Oplechování střešních prvků z měděného plechu hřebene nevětraného s použitím hřebenového plechu rš 400 mm</t>
  </si>
  <si>
    <t>1090169823</t>
  </si>
  <si>
    <t>61</t>
  </si>
  <si>
    <t>764231445</t>
  </si>
  <si>
    <t>Oplechování střešních prvků z měděného plechu nároží nevětraného s použitím nárožního plechu rš 400 mm</t>
  </si>
  <si>
    <t>-1413350186</t>
  </si>
  <si>
    <t>62</t>
  </si>
  <si>
    <t>764231467</t>
  </si>
  <si>
    <t>Oplechování střešních prvků z měděného plechu úžlabí rš 670 mm</t>
  </si>
  <si>
    <t>-726516670</t>
  </si>
  <si>
    <t>63</t>
  </si>
  <si>
    <t>764233452</t>
  </si>
  <si>
    <t>Oplechování střešních prvků z měděného plechu střešní výlez rozměru 600 x 600 mm, střechy s krytinou skládanou nebo plechovou</t>
  </si>
  <si>
    <t>700368852</t>
  </si>
  <si>
    <t>64</t>
  </si>
  <si>
    <t>764233456</t>
  </si>
  <si>
    <t>Oplechování střešních prvků z měděného plechu sněhový zachytávač průbežný dvoutrubkový</t>
  </si>
  <si>
    <t>1452597973</t>
  </si>
  <si>
    <t>186"K10</t>
  </si>
  <si>
    <t>65</t>
  </si>
  <si>
    <t>764334412</t>
  </si>
  <si>
    <t>Lemování prostupů z měděného plechu bez lišty, střech s krytinou skládanou nebo z plechu</t>
  </si>
  <si>
    <t>1693526509</t>
  </si>
  <si>
    <t>66</t>
  </si>
  <si>
    <t>764335422</t>
  </si>
  <si>
    <t>Lemování trub, konzol, držáků a ostatních kusových prvků z měděného plechu střech s krytinou skládanou mimo prejzovou nebo z plechu, průměr přes 75 do 100 mm</t>
  </si>
  <si>
    <t>-1152590163</t>
  </si>
  <si>
    <t>67</t>
  </si>
  <si>
    <t>998764103</t>
  </si>
  <si>
    <t>Přesun hmot pro konstrukce klempířské stanovený z hmotnosti přesunovaného materiálu vodorovná dopravní vzdálenost do 50 m v objektech výšky přes 12 do 24 m</t>
  </si>
  <si>
    <t>414157409</t>
  </si>
  <si>
    <t>765</t>
  </si>
  <si>
    <t>Krytina skládaná</t>
  </si>
  <si>
    <t>68</t>
  </si>
  <si>
    <t>765-01R</t>
  </si>
  <si>
    <t>Vícenásobné plachtování, zakrytí střechy plachtou</t>
  </si>
  <si>
    <t>-910399718</t>
  </si>
  <si>
    <t>69</t>
  </si>
  <si>
    <t>998765103</t>
  </si>
  <si>
    <t>Přesun hmot pro krytiny skládané stanovený z hmotnosti přesunovaného materiálu vodorovná dopravní vzdálenost do 50 m na objektech výšky přes 12 do 24 m</t>
  </si>
  <si>
    <t>-784880382</t>
  </si>
  <si>
    <t>767</t>
  </si>
  <si>
    <t>Konstrukce zámečnické</t>
  </si>
  <si>
    <t>70</t>
  </si>
  <si>
    <t>767851104</t>
  </si>
  <si>
    <t>Montáž komínových lávek kompletní celé lávky</t>
  </si>
  <si>
    <t>-458810974</t>
  </si>
  <si>
    <t>3*1"K11</t>
  </si>
  <si>
    <t>71</t>
  </si>
  <si>
    <t>55344680</t>
  </si>
  <si>
    <t>lávka komínová 250x1000mm</t>
  </si>
  <si>
    <t>-1783857585</t>
  </si>
  <si>
    <t>72</t>
  </si>
  <si>
    <t>767851803</t>
  </si>
  <si>
    <t>Demontáž komínových lávek kompletní celé lávky</t>
  </si>
  <si>
    <t>-1802000006</t>
  </si>
  <si>
    <t>4*1"střešní lávky</t>
  </si>
  <si>
    <t>73</t>
  </si>
  <si>
    <t>767-01R</t>
  </si>
  <si>
    <t>Montáž záchytného systému proti pádu bodů samostatných nebo v systému s poddajným kotvícím vedením do dřevěných trámových konstrukcí sevřením, kotvení svrchní, objímkou, včetně použitého materiálu</t>
  </si>
  <si>
    <t>467193923</t>
  </si>
  <si>
    <t>74</t>
  </si>
  <si>
    <t>767-02R</t>
  </si>
  <si>
    <t>Montáž univerzálního prostupu plechovými krytinami</t>
  </si>
  <si>
    <t>1212049754</t>
  </si>
  <si>
    <t>75</t>
  </si>
  <si>
    <t>767-01M</t>
  </si>
  <si>
    <t>univerzální prostup plechovými krytinami 6-50 mm</t>
  </si>
  <si>
    <t>648807838</t>
  </si>
  <si>
    <t>76</t>
  </si>
  <si>
    <t>998767103</t>
  </si>
  <si>
    <t>Přesun hmot pro zámečnické konstrukce stanovený z hmotnosti přesunovaného materiálu vodorovná dopravní vzdálenost do 50 m v objektech výšky přes 12 do 24 m</t>
  </si>
  <si>
    <t>-1663248198</t>
  </si>
  <si>
    <t>783</t>
  </si>
  <si>
    <t>Dokončovací práce - nátěry</t>
  </si>
  <si>
    <t>77</t>
  </si>
  <si>
    <t>783201403</t>
  </si>
  <si>
    <t>Příprava podkladu tesařských konstrukcí před provedením nátěru oprášení</t>
  </si>
  <si>
    <t>280047276</t>
  </si>
  <si>
    <t>2*0,12*0,15*83</t>
  </si>
  <si>
    <t>2*0,15*0,18*94,4</t>
  </si>
  <si>
    <t>2*0,15*0,18*10,5</t>
  </si>
  <si>
    <t>2*0,16*0,18*8,25</t>
  </si>
  <si>
    <t>2*0,08*0,2*3,2</t>
  </si>
  <si>
    <t>2*0,17*0,2*3</t>
  </si>
  <si>
    <t>2*0,11*0,11*3</t>
  </si>
  <si>
    <t>1353,2"bednění a latě</t>
  </si>
  <si>
    <t>78</t>
  </si>
  <si>
    <t>783213021</t>
  </si>
  <si>
    <t>Preventivní napouštěcí nátěr tesařských prvků proti dřevokazným houbám, hmyzu a plísním nezabudovaných do konstrukce dvojnásobný syntetický</t>
  </si>
  <si>
    <t>1103788437</t>
  </si>
  <si>
    <t>"horní plocha krokví pod benděním</t>
  </si>
  <si>
    <t>1180*0,15</t>
  </si>
  <si>
    <t>784</t>
  </si>
  <si>
    <t>Dokončovací práce - malby a tapety</t>
  </si>
  <si>
    <t>79</t>
  </si>
  <si>
    <t>784111007</t>
  </si>
  <si>
    <t>Oprášení (ometení) podkladu na schodišti na půdu o výšce podlaží přes 3,80 do 5,00 m</t>
  </si>
  <si>
    <t>1728241620</t>
  </si>
  <si>
    <t>80</t>
  </si>
  <si>
    <t>784111017</t>
  </si>
  <si>
    <t>Obroušení podkladu omítky na schodišti na půdu o výšce podlaží do 3,80 m</t>
  </si>
  <si>
    <t>-1740075079</t>
  </si>
  <si>
    <t>81</t>
  </si>
  <si>
    <t>784181107</t>
  </si>
  <si>
    <t>Penetrace podkladu jednonásobná základní akrylátová bezbarvá na schodišti na půdu o výšce podlaží do 3,80 m</t>
  </si>
  <si>
    <t>-661128215</t>
  </si>
  <si>
    <t>82</t>
  </si>
  <si>
    <t>784211117</t>
  </si>
  <si>
    <t>Malby z malířských směsí otěruvzdorných za mokra dvojnásobné, bílé za mokra otěruvzdorné velmi dobře na schodišti na půdu o výšce podlaží do 3,80 m</t>
  </si>
  <si>
    <t>150011503</t>
  </si>
  <si>
    <t>VRN</t>
  </si>
  <si>
    <t>Vedlejší rozpočtové náklady</t>
  </si>
  <si>
    <t>VRN1</t>
  </si>
  <si>
    <t>Průzkumné, geodetické a projektové práce</t>
  </si>
  <si>
    <t>83</t>
  </si>
  <si>
    <t>013002000</t>
  </si>
  <si>
    <t>Dokumentace skutečného provedení</t>
  </si>
  <si>
    <t>1024</t>
  </si>
  <si>
    <t>-1579943711</t>
  </si>
  <si>
    <t>VRN3</t>
  </si>
  <si>
    <t>Zařízení staveniště</t>
  </si>
  <si>
    <t>84</t>
  </si>
  <si>
    <t>030001000</t>
  </si>
  <si>
    <t>Zařízení staveniště včetně záboru veřejného prostranství a dopravního značení</t>
  </si>
  <si>
    <t>-1495773849</t>
  </si>
  <si>
    <t>VRN4</t>
  </si>
  <si>
    <t>Inženýrská činnost</t>
  </si>
  <si>
    <t>85</t>
  </si>
  <si>
    <t>044002000</t>
  </si>
  <si>
    <t>Revize</t>
  </si>
  <si>
    <t>1034378299</t>
  </si>
  <si>
    <t>VRN7</t>
  </si>
  <si>
    <t>Provozní vlivy</t>
  </si>
  <si>
    <t>86</t>
  </si>
  <si>
    <t>070001000</t>
  </si>
  <si>
    <t>-806547724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</si>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</sst>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8" t="s">
        <v>14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3"/>
      <c r="AQ5" s="23"/>
      <c r="AR5" s="21"/>
      <c r="BE5" s="31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0" t="s">
        <v>17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3"/>
      <c r="AQ6" s="23"/>
      <c r="AR6" s="21"/>
      <c r="BE6" s="31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1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1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1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1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16"/>
      <c r="BS13" s="18" t="s">
        <v>6</v>
      </c>
    </row>
    <row r="14" spans="1:74" ht="12.75">
      <c r="B14" s="22"/>
      <c r="C14" s="23"/>
      <c r="D14" s="23"/>
      <c r="E14" s="321" t="s">
        <v>30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1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1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16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6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1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16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6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6"/>
    </row>
    <row r="23" spans="1:71" s="1" customFormat="1" ht="47.25" customHeight="1">
      <c r="B23" s="22"/>
      <c r="C23" s="23"/>
      <c r="D23" s="23"/>
      <c r="E23" s="323" t="s">
        <v>39</v>
      </c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23"/>
      <c r="AP23" s="23"/>
      <c r="AQ23" s="23"/>
      <c r="AR23" s="21"/>
      <c r="BE23" s="31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6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4">
        <f>ROUND(AG54,2)</f>
        <v>0</v>
      </c>
      <c r="AL26" s="325"/>
      <c r="AM26" s="325"/>
      <c r="AN26" s="325"/>
      <c r="AO26" s="325"/>
      <c r="AP26" s="37"/>
      <c r="AQ26" s="37"/>
      <c r="AR26" s="40"/>
      <c r="BE26" s="31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6" t="s">
        <v>41</v>
      </c>
      <c r="M28" s="326"/>
      <c r="N28" s="326"/>
      <c r="O28" s="326"/>
      <c r="P28" s="326"/>
      <c r="Q28" s="37"/>
      <c r="R28" s="37"/>
      <c r="S28" s="37"/>
      <c r="T28" s="37"/>
      <c r="U28" s="37"/>
      <c r="V28" s="37"/>
      <c r="W28" s="326" t="s">
        <v>42</v>
      </c>
      <c r="X28" s="326"/>
      <c r="Y28" s="326"/>
      <c r="Z28" s="326"/>
      <c r="AA28" s="326"/>
      <c r="AB28" s="326"/>
      <c r="AC28" s="326"/>
      <c r="AD28" s="326"/>
      <c r="AE28" s="326"/>
      <c r="AF28" s="37"/>
      <c r="AG28" s="37"/>
      <c r="AH28" s="37"/>
      <c r="AI28" s="37"/>
      <c r="AJ28" s="37"/>
      <c r="AK28" s="326" t="s">
        <v>43</v>
      </c>
      <c r="AL28" s="326"/>
      <c r="AM28" s="326"/>
      <c r="AN28" s="326"/>
      <c r="AO28" s="326"/>
      <c r="AP28" s="37"/>
      <c r="AQ28" s="37"/>
      <c r="AR28" s="40"/>
      <c r="BE28" s="316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329">
        <v>0.21</v>
      </c>
      <c r="M29" s="328"/>
      <c r="N29" s="328"/>
      <c r="O29" s="328"/>
      <c r="P29" s="328"/>
      <c r="Q29" s="42"/>
      <c r="R29" s="42"/>
      <c r="S29" s="42"/>
      <c r="T29" s="42"/>
      <c r="U29" s="42"/>
      <c r="V29" s="42"/>
      <c r="W29" s="327">
        <f>ROUND(AZ54, 2)</f>
        <v>0</v>
      </c>
      <c r="X29" s="328"/>
      <c r="Y29" s="328"/>
      <c r="Z29" s="328"/>
      <c r="AA29" s="328"/>
      <c r="AB29" s="328"/>
      <c r="AC29" s="328"/>
      <c r="AD29" s="328"/>
      <c r="AE29" s="328"/>
      <c r="AF29" s="42"/>
      <c r="AG29" s="42"/>
      <c r="AH29" s="42"/>
      <c r="AI29" s="42"/>
      <c r="AJ29" s="42"/>
      <c r="AK29" s="327">
        <f>ROUND(AV54, 2)</f>
        <v>0</v>
      </c>
      <c r="AL29" s="328"/>
      <c r="AM29" s="328"/>
      <c r="AN29" s="328"/>
      <c r="AO29" s="328"/>
      <c r="AP29" s="42"/>
      <c r="AQ29" s="42"/>
      <c r="AR29" s="43"/>
      <c r="BE29" s="317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329">
        <v>0.15</v>
      </c>
      <c r="M30" s="328"/>
      <c r="N30" s="328"/>
      <c r="O30" s="328"/>
      <c r="P30" s="328"/>
      <c r="Q30" s="42"/>
      <c r="R30" s="42"/>
      <c r="S30" s="42"/>
      <c r="T30" s="42"/>
      <c r="U30" s="42"/>
      <c r="V30" s="42"/>
      <c r="W30" s="327">
        <f>ROUND(BA54, 2)</f>
        <v>0</v>
      </c>
      <c r="X30" s="328"/>
      <c r="Y30" s="328"/>
      <c r="Z30" s="328"/>
      <c r="AA30" s="328"/>
      <c r="AB30" s="328"/>
      <c r="AC30" s="328"/>
      <c r="AD30" s="328"/>
      <c r="AE30" s="328"/>
      <c r="AF30" s="42"/>
      <c r="AG30" s="42"/>
      <c r="AH30" s="42"/>
      <c r="AI30" s="42"/>
      <c r="AJ30" s="42"/>
      <c r="AK30" s="327">
        <f>ROUND(AW54, 2)</f>
        <v>0</v>
      </c>
      <c r="AL30" s="328"/>
      <c r="AM30" s="328"/>
      <c r="AN30" s="328"/>
      <c r="AO30" s="328"/>
      <c r="AP30" s="42"/>
      <c r="AQ30" s="42"/>
      <c r="AR30" s="43"/>
      <c r="BE30" s="317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329">
        <v>0.21</v>
      </c>
      <c r="M31" s="328"/>
      <c r="N31" s="328"/>
      <c r="O31" s="328"/>
      <c r="P31" s="328"/>
      <c r="Q31" s="42"/>
      <c r="R31" s="42"/>
      <c r="S31" s="42"/>
      <c r="T31" s="42"/>
      <c r="U31" s="42"/>
      <c r="V31" s="42"/>
      <c r="W31" s="327">
        <f>ROUND(BB54, 2)</f>
        <v>0</v>
      </c>
      <c r="X31" s="328"/>
      <c r="Y31" s="328"/>
      <c r="Z31" s="328"/>
      <c r="AA31" s="328"/>
      <c r="AB31" s="328"/>
      <c r="AC31" s="328"/>
      <c r="AD31" s="328"/>
      <c r="AE31" s="328"/>
      <c r="AF31" s="42"/>
      <c r="AG31" s="42"/>
      <c r="AH31" s="42"/>
      <c r="AI31" s="42"/>
      <c r="AJ31" s="42"/>
      <c r="AK31" s="327">
        <v>0</v>
      </c>
      <c r="AL31" s="328"/>
      <c r="AM31" s="328"/>
      <c r="AN31" s="328"/>
      <c r="AO31" s="328"/>
      <c r="AP31" s="42"/>
      <c r="AQ31" s="42"/>
      <c r="AR31" s="43"/>
      <c r="BE31" s="317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329">
        <v>0.15</v>
      </c>
      <c r="M32" s="328"/>
      <c r="N32" s="328"/>
      <c r="O32" s="328"/>
      <c r="P32" s="328"/>
      <c r="Q32" s="42"/>
      <c r="R32" s="42"/>
      <c r="S32" s="42"/>
      <c r="T32" s="42"/>
      <c r="U32" s="42"/>
      <c r="V32" s="42"/>
      <c r="W32" s="327">
        <f>ROUND(BC54, 2)</f>
        <v>0</v>
      </c>
      <c r="X32" s="328"/>
      <c r="Y32" s="328"/>
      <c r="Z32" s="328"/>
      <c r="AA32" s="328"/>
      <c r="AB32" s="328"/>
      <c r="AC32" s="328"/>
      <c r="AD32" s="328"/>
      <c r="AE32" s="328"/>
      <c r="AF32" s="42"/>
      <c r="AG32" s="42"/>
      <c r="AH32" s="42"/>
      <c r="AI32" s="42"/>
      <c r="AJ32" s="42"/>
      <c r="AK32" s="327">
        <v>0</v>
      </c>
      <c r="AL32" s="328"/>
      <c r="AM32" s="328"/>
      <c r="AN32" s="328"/>
      <c r="AO32" s="328"/>
      <c r="AP32" s="42"/>
      <c r="AQ32" s="42"/>
      <c r="AR32" s="43"/>
      <c r="BE32" s="317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329">
        <v>0</v>
      </c>
      <c r="M33" s="328"/>
      <c r="N33" s="328"/>
      <c r="O33" s="328"/>
      <c r="P33" s="328"/>
      <c r="Q33" s="42"/>
      <c r="R33" s="42"/>
      <c r="S33" s="42"/>
      <c r="T33" s="42"/>
      <c r="U33" s="42"/>
      <c r="V33" s="42"/>
      <c r="W33" s="327">
        <f>ROUND(BD54, 2)</f>
        <v>0</v>
      </c>
      <c r="X33" s="328"/>
      <c r="Y33" s="328"/>
      <c r="Z33" s="328"/>
      <c r="AA33" s="328"/>
      <c r="AB33" s="328"/>
      <c r="AC33" s="328"/>
      <c r="AD33" s="328"/>
      <c r="AE33" s="328"/>
      <c r="AF33" s="42"/>
      <c r="AG33" s="42"/>
      <c r="AH33" s="42"/>
      <c r="AI33" s="42"/>
      <c r="AJ33" s="42"/>
      <c r="AK33" s="327">
        <v>0</v>
      </c>
      <c r="AL33" s="328"/>
      <c r="AM33" s="328"/>
      <c r="AN33" s="328"/>
      <c r="AO33" s="328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330" t="s">
        <v>52</v>
      </c>
      <c r="Y35" s="331"/>
      <c r="Z35" s="331"/>
      <c r="AA35" s="331"/>
      <c r="AB35" s="331"/>
      <c r="AC35" s="46"/>
      <c r="AD35" s="46"/>
      <c r="AE35" s="46"/>
      <c r="AF35" s="46"/>
      <c r="AG35" s="46"/>
      <c r="AH35" s="46"/>
      <c r="AI35" s="46"/>
      <c r="AJ35" s="46"/>
      <c r="AK35" s="332">
        <f>SUM(AK26:AK33)</f>
        <v>0</v>
      </c>
      <c r="AL35" s="331"/>
      <c r="AM35" s="331"/>
      <c r="AN35" s="331"/>
      <c r="AO35" s="33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20079371-4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4" t="str">
        <f>K6</f>
        <v>Rekonstrukce střechy objektu FF MU, Joštova 13</v>
      </c>
      <c r="M45" s="335"/>
      <c r="N45" s="335"/>
      <c r="O45" s="335"/>
      <c r="P45" s="335"/>
      <c r="Q45" s="335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H45" s="335"/>
      <c r="AI45" s="335"/>
      <c r="AJ45" s="335"/>
      <c r="AK45" s="335"/>
      <c r="AL45" s="335"/>
      <c r="AM45" s="335"/>
      <c r="AN45" s="335"/>
      <c r="AO45" s="33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pozemky par. č. 772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6" t="str">
        <f>IF(AN8= "","",AN8)</f>
        <v>13. 4. 2021</v>
      </c>
      <c r="AN47" s="336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0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Masarykova univerzita, 601 77 Brno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37" t="str">
        <f>IF(E17="","",E17)</f>
        <v>Intar a.s.</v>
      </c>
      <c r="AN49" s="338"/>
      <c r="AO49" s="338"/>
      <c r="AP49" s="338"/>
      <c r="AQ49" s="37"/>
      <c r="AR49" s="40"/>
      <c r="AS49" s="339" t="s">
        <v>54</v>
      </c>
      <c r="AT49" s="340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0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37" t="str">
        <f>IF(E20="","",E20)</f>
        <v>Veronika Kalusová</v>
      </c>
      <c r="AN50" s="338"/>
      <c r="AO50" s="338"/>
      <c r="AP50" s="338"/>
      <c r="AQ50" s="37"/>
      <c r="AR50" s="40"/>
      <c r="AS50" s="341"/>
      <c r="AT50" s="34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0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3"/>
      <c r="AT51" s="344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0" s="2" customFormat="1" ht="29.25" customHeight="1">
      <c r="A52" s="35"/>
      <c r="B52" s="36"/>
      <c r="C52" s="345" t="s">
        <v>55</v>
      </c>
      <c r="D52" s="346"/>
      <c r="E52" s="346"/>
      <c r="F52" s="346"/>
      <c r="G52" s="346"/>
      <c r="H52" s="67"/>
      <c r="I52" s="347" t="s">
        <v>56</v>
      </c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8" t="s">
        <v>57</v>
      </c>
      <c r="AH52" s="346"/>
      <c r="AI52" s="346"/>
      <c r="AJ52" s="346"/>
      <c r="AK52" s="346"/>
      <c r="AL52" s="346"/>
      <c r="AM52" s="346"/>
      <c r="AN52" s="347" t="s">
        <v>58</v>
      </c>
      <c r="AO52" s="346"/>
      <c r="AP52" s="346"/>
      <c r="AQ52" s="68" t="s">
        <v>59</v>
      </c>
      <c r="AR52" s="40"/>
      <c r="AS52" s="69" t="s">
        <v>60</v>
      </c>
      <c r="AT52" s="70" t="s">
        <v>61</v>
      </c>
      <c r="AU52" s="70" t="s">
        <v>62</v>
      </c>
      <c r="AV52" s="70" t="s">
        <v>63</v>
      </c>
      <c r="AW52" s="70" t="s">
        <v>64</v>
      </c>
      <c r="AX52" s="70" t="s">
        <v>65</v>
      </c>
      <c r="AY52" s="70" t="s">
        <v>66</v>
      </c>
      <c r="AZ52" s="70" t="s">
        <v>67</v>
      </c>
      <c r="BA52" s="70" t="s">
        <v>68</v>
      </c>
      <c r="BB52" s="70" t="s">
        <v>69</v>
      </c>
      <c r="BC52" s="70" t="s">
        <v>70</v>
      </c>
      <c r="BD52" s="71" t="s">
        <v>71</v>
      </c>
      <c r="BE52" s="35"/>
    </row>
    <row r="53" spans="1:90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0" s="6" customFormat="1" ht="32.450000000000003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2">
        <f>ROUND(AG55,2)</f>
        <v>0</v>
      </c>
      <c r="AH54" s="352"/>
      <c r="AI54" s="352"/>
      <c r="AJ54" s="352"/>
      <c r="AK54" s="352"/>
      <c r="AL54" s="352"/>
      <c r="AM54" s="352"/>
      <c r="AN54" s="353">
        <f>SUM(AG54,AT54)</f>
        <v>0</v>
      </c>
      <c r="AO54" s="353"/>
      <c r="AP54" s="353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73</v>
      </c>
      <c r="BT54" s="85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0" s="7" customFormat="1" ht="24.75" customHeight="1">
      <c r="A55" s="86" t="s">
        <v>77</v>
      </c>
      <c r="B55" s="87"/>
      <c r="C55" s="88"/>
      <c r="D55" s="351" t="s">
        <v>14</v>
      </c>
      <c r="E55" s="351"/>
      <c r="F55" s="351"/>
      <c r="G55" s="351"/>
      <c r="H55" s="351"/>
      <c r="I55" s="89"/>
      <c r="J55" s="351" t="s">
        <v>17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49">
        <f>'20079371-4 - Rekonstrukce...'!J28</f>
        <v>0</v>
      </c>
      <c r="AH55" s="350"/>
      <c r="AI55" s="350"/>
      <c r="AJ55" s="350"/>
      <c r="AK55" s="350"/>
      <c r="AL55" s="350"/>
      <c r="AM55" s="350"/>
      <c r="AN55" s="349">
        <f>SUM(AG55,AT55)</f>
        <v>0</v>
      </c>
      <c r="AO55" s="350"/>
      <c r="AP55" s="350"/>
      <c r="AQ55" s="90" t="s">
        <v>78</v>
      </c>
      <c r="AR55" s="91"/>
      <c r="AS55" s="92">
        <v>0</v>
      </c>
      <c r="AT55" s="93">
        <f>ROUND(SUM(AV55:AW55),2)</f>
        <v>0</v>
      </c>
      <c r="AU55" s="94">
        <f>'20079371-4 - Rekonstrukce...'!P91</f>
        <v>0</v>
      </c>
      <c r="AV55" s="93">
        <f>'20079371-4 - Rekonstrukce...'!J31</f>
        <v>0</v>
      </c>
      <c r="AW55" s="93">
        <f>'20079371-4 - Rekonstrukce...'!J32</f>
        <v>0</v>
      </c>
      <c r="AX55" s="93">
        <f>'20079371-4 - Rekonstrukce...'!J33</f>
        <v>0</v>
      </c>
      <c r="AY55" s="93">
        <f>'20079371-4 - Rekonstrukce...'!J34</f>
        <v>0</v>
      </c>
      <c r="AZ55" s="93">
        <f>'20079371-4 - Rekonstrukce...'!F31</f>
        <v>0</v>
      </c>
      <c r="BA55" s="93">
        <f>'20079371-4 - Rekonstrukce...'!F32</f>
        <v>0</v>
      </c>
      <c r="BB55" s="93">
        <f>'20079371-4 - Rekonstrukce...'!F33</f>
        <v>0</v>
      </c>
      <c r="BC55" s="93">
        <f>'20079371-4 - Rekonstrukce...'!F34</f>
        <v>0</v>
      </c>
      <c r="BD55" s="95">
        <f>'20079371-4 - Rekonstrukce...'!F35</f>
        <v>0</v>
      </c>
      <c r="BT55" s="96" t="s">
        <v>79</v>
      </c>
      <c r="BU55" s="96" t="s">
        <v>80</v>
      </c>
      <c r="BV55" s="96" t="s">
        <v>75</v>
      </c>
      <c r="BW55" s="96" t="s">
        <v>5</v>
      </c>
      <c r="BX55" s="96" t="s">
        <v>76</v>
      </c>
      <c r="CL55" s="96" t="s">
        <v>19</v>
      </c>
    </row>
    <row r="56" spans="1:90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0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XyFnWFxDhvsWdVQQU04WmJbnG/T33hQvZgPyJd/9CPXoA4iiCTDkxK1TxUkxmch4WtGpahhRgviSva7WLHF4dw==" saltValue="blSuWhwPEKFeyFqN8A56+uNIrt9E1yy8pNoL156/7wewSl/wINOf1DXkW11r5QhC5r/7UzspX8ldClBFfeZRO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079371-4 - Rekonstrukce...'!C2" display="/" xr:uid="{00000000-0004-0000-0000-000000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50"/>
  <sheetViews>
    <sheetView showGridLines="0" tabSelected="1" topLeftCell="A84" workbookViewId="0">
      <selection activeCell="I94" sqref="I9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5</v>
      </c>
    </row>
    <row r="3" spans="1:46" s="1" customFormat="1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1"/>
      <c r="AT3" s="18" t="s">
        <v>81</v>
      </c>
    </row>
    <row r="4" spans="1:46" s="1" customFormat="1" ht="24.95" customHeight="1">
      <c r="B4" s="21"/>
      <c r="D4" s="99" t="s">
        <v>82</v>
      </c>
      <c r="L4" s="21"/>
      <c r="M4" s="100" t="s">
        <v>10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5"/>
      <c r="B6" s="40"/>
      <c r="C6" s="35"/>
      <c r="D6" s="101" t="s">
        <v>16</v>
      </c>
      <c r="E6" s="35"/>
      <c r="F6" s="35"/>
      <c r="G6" s="35"/>
      <c r="H6" s="35"/>
      <c r="I6" s="35"/>
      <c r="J6" s="35"/>
      <c r="K6" s="35"/>
      <c r="L6" s="10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46" s="2" customFormat="1" ht="16.5" customHeight="1">
      <c r="A7" s="35"/>
      <c r="B7" s="40"/>
      <c r="C7" s="35"/>
      <c r="D7" s="35"/>
      <c r="E7" s="355" t="s">
        <v>17</v>
      </c>
      <c r="F7" s="356"/>
      <c r="G7" s="356"/>
      <c r="H7" s="356"/>
      <c r="I7" s="35"/>
      <c r="J7" s="35"/>
      <c r="K7" s="35"/>
      <c r="L7" s="10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46" s="2" customFormat="1" ht="11.25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2" customHeight="1">
      <c r="A9" s="35"/>
      <c r="B9" s="40"/>
      <c r="C9" s="35"/>
      <c r="D9" s="101" t="s">
        <v>18</v>
      </c>
      <c r="E9" s="35"/>
      <c r="F9" s="103" t="s">
        <v>19</v>
      </c>
      <c r="G9" s="35"/>
      <c r="H9" s="35"/>
      <c r="I9" s="101" t="s">
        <v>20</v>
      </c>
      <c r="J9" s="103" t="s">
        <v>19</v>
      </c>
      <c r="K9" s="35"/>
      <c r="L9" s="10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01" t="s">
        <v>21</v>
      </c>
      <c r="E10" s="35"/>
      <c r="F10" s="103" t="s">
        <v>22</v>
      </c>
      <c r="G10" s="35"/>
      <c r="H10" s="35"/>
      <c r="I10" s="101" t="s">
        <v>23</v>
      </c>
      <c r="J10" s="104" t="str">
        <f>'Rekapitulace stavby'!AN8</f>
        <v>13. 4. 2021</v>
      </c>
      <c r="K10" s="35"/>
      <c r="L10" s="10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10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1" t="s">
        <v>25</v>
      </c>
      <c r="E12" s="35"/>
      <c r="F12" s="35"/>
      <c r="G12" s="35"/>
      <c r="H12" s="35"/>
      <c r="I12" s="101" t="s">
        <v>26</v>
      </c>
      <c r="J12" s="103" t="s">
        <v>19</v>
      </c>
      <c r="K12" s="35"/>
      <c r="L12" s="10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8" customHeight="1">
      <c r="A13" s="35"/>
      <c r="B13" s="40"/>
      <c r="C13" s="35"/>
      <c r="D13" s="35"/>
      <c r="E13" s="103" t="s">
        <v>27</v>
      </c>
      <c r="F13" s="35"/>
      <c r="G13" s="35"/>
      <c r="H13" s="35"/>
      <c r="I13" s="101" t="s">
        <v>28</v>
      </c>
      <c r="J13" s="103" t="s">
        <v>19</v>
      </c>
      <c r="K13" s="35"/>
      <c r="L13" s="10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01" t="s">
        <v>29</v>
      </c>
      <c r="E15" s="35"/>
      <c r="F15" s="35"/>
      <c r="G15" s="35"/>
      <c r="H15" s="35"/>
      <c r="I15" s="101" t="s">
        <v>26</v>
      </c>
      <c r="J15" s="31" t="str">
        <f>'Rekapitulace stavby'!AN13</f>
        <v>Vyplň údaj</v>
      </c>
      <c r="K15" s="35"/>
      <c r="L15" s="10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8" customHeight="1">
      <c r="A16" s="35"/>
      <c r="B16" s="40"/>
      <c r="C16" s="35"/>
      <c r="D16" s="35"/>
      <c r="E16" s="357" t="str">
        <f>'Rekapitulace stavby'!E14</f>
        <v>Vyplň údaj</v>
      </c>
      <c r="F16" s="358"/>
      <c r="G16" s="358"/>
      <c r="H16" s="358"/>
      <c r="I16" s="101" t="s">
        <v>28</v>
      </c>
      <c r="J16" s="31" t="str">
        <f>'Rekapitulace stavby'!AN14</f>
        <v>Vyplň údaj</v>
      </c>
      <c r="K16" s="35"/>
      <c r="L16" s="10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1" t="s">
        <v>31</v>
      </c>
      <c r="E18" s="35"/>
      <c r="F18" s="35"/>
      <c r="G18" s="35"/>
      <c r="H18" s="35"/>
      <c r="I18" s="101" t="s">
        <v>26</v>
      </c>
      <c r="J18" s="103" t="s">
        <v>32</v>
      </c>
      <c r="K18" s="35"/>
      <c r="L18" s="10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">
        <v>33</v>
      </c>
      <c r="F19" s="35"/>
      <c r="G19" s="35"/>
      <c r="H19" s="35"/>
      <c r="I19" s="101" t="s">
        <v>28</v>
      </c>
      <c r="J19" s="103" t="s">
        <v>34</v>
      </c>
      <c r="K19" s="35"/>
      <c r="L19" s="10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1" t="s">
        <v>36</v>
      </c>
      <c r="E21" s="35"/>
      <c r="F21" s="35"/>
      <c r="G21" s="35"/>
      <c r="H21" s="35"/>
      <c r="I21" s="101" t="s">
        <v>26</v>
      </c>
      <c r="J21" s="103" t="s">
        <v>19</v>
      </c>
      <c r="K21" s="35"/>
      <c r="L21" s="10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3" t="s">
        <v>37</v>
      </c>
      <c r="F22" s="35"/>
      <c r="G22" s="35"/>
      <c r="H22" s="35"/>
      <c r="I22" s="101" t="s">
        <v>28</v>
      </c>
      <c r="J22" s="103" t="s">
        <v>19</v>
      </c>
      <c r="K22" s="35"/>
      <c r="L22" s="10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1" t="s">
        <v>38</v>
      </c>
      <c r="E24" s="35"/>
      <c r="F24" s="35"/>
      <c r="G24" s="35"/>
      <c r="H24" s="35"/>
      <c r="I24" s="35"/>
      <c r="J24" s="35"/>
      <c r="K24" s="35"/>
      <c r="L24" s="10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71.25" customHeight="1">
      <c r="A25" s="105"/>
      <c r="B25" s="106"/>
      <c r="C25" s="105"/>
      <c r="D25" s="105"/>
      <c r="E25" s="359" t="s">
        <v>39</v>
      </c>
      <c r="F25" s="359"/>
      <c r="G25" s="359"/>
      <c r="H25" s="359"/>
      <c r="I25" s="105"/>
      <c r="J25" s="105"/>
      <c r="K25" s="105"/>
      <c r="L25" s="107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08"/>
      <c r="E27" s="108"/>
      <c r="F27" s="108"/>
      <c r="G27" s="108"/>
      <c r="H27" s="108"/>
      <c r="I27" s="108"/>
      <c r="J27" s="108"/>
      <c r="K27" s="108"/>
      <c r="L27" s="10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09" t="s">
        <v>40</v>
      </c>
      <c r="E28" s="35"/>
      <c r="F28" s="35"/>
      <c r="G28" s="35"/>
      <c r="H28" s="35"/>
      <c r="I28" s="35"/>
      <c r="J28" s="110">
        <f>ROUND(J91, 2)</f>
        <v>0</v>
      </c>
      <c r="K28" s="35"/>
      <c r="L28" s="10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8"/>
      <c r="E29" s="108"/>
      <c r="F29" s="108"/>
      <c r="G29" s="108"/>
      <c r="H29" s="108"/>
      <c r="I29" s="108"/>
      <c r="J29" s="108"/>
      <c r="K29" s="108"/>
      <c r="L29" s="10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1" t="s">
        <v>42</v>
      </c>
      <c r="G30" s="35"/>
      <c r="H30" s="35"/>
      <c r="I30" s="111" t="s">
        <v>41</v>
      </c>
      <c r="J30" s="111" t="s">
        <v>43</v>
      </c>
      <c r="K30" s="35"/>
      <c r="L30" s="10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2" t="s">
        <v>44</v>
      </c>
      <c r="E31" s="101" t="s">
        <v>45</v>
      </c>
      <c r="F31" s="113">
        <f>ROUND((SUM(BE91:BE249)),  2)</f>
        <v>0</v>
      </c>
      <c r="G31" s="35"/>
      <c r="H31" s="35"/>
      <c r="I31" s="114">
        <v>0.21</v>
      </c>
      <c r="J31" s="113">
        <f>ROUND(((SUM(BE91:BE249))*I31),  2)</f>
        <v>0</v>
      </c>
      <c r="K31" s="35"/>
      <c r="L31" s="10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1" t="s">
        <v>46</v>
      </c>
      <c r="F32" s="113">
        <f>ROUND((SUM(BF91:BF249)),  2)</f>
        <v>0</v>
      </c>
      <c r="G32" s="35"/>
      <c r="H32" s="35"/>
      <c r="I32" s="114">
        <v>0.15</v>
      </c>
      <c r="J32" s="113">
        <f>ROUND(((SUM(BF91:BF249))*I32),  2)</f>
        <v>0</v>
      </c>
      <c r="K32" s="35"/>
      <c r="L32" s="10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1" t="s">
        <v>47</v>
      </c>
      <c r="F33" s="113">
        <f>ROUND((SUM(BG91:BG249)),  2)</f>
        <v>0</v>
      </c>
      <c r="G33" s="35"/>
      <c r="H33" s="35"/>
      <c r="I33" s="114">
        <v>0.21</v>
      </c>
      <c r="J33" s="113">
        <f>0</f>
        <v>0</v>
      </c>
      <c r="K33" s="35"/>
      <c r="L33" s="10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1" t="s">
        <v>48</v>
      </c>
      <c r="F34" s="113">
        <f>ROUND((SUM(BH91:BH249)),  2)</f>
        <v>0</v>
      </c>
      <c r="G34" s="35"/>
      <c r="H34" s="35"/>
      <c r="I34" s="114">
        <v>0.15</v>
      </c>
      <c r="J34" s="113">
        <f>0</f>
        <v>0</v>
      </c>
      <c r="K34" s="35"/>
      <c r="L34" s="10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1" t="s">
        <v>49</v>
      </c>
      <c r="F35" s="113">
        <f>ROUND((SUM(BI91:BI249)),  2)</f>
        <v>0</v>
      </c>
      <c r="G35" s="35"/>
      <c r="H35" s="35"/>
      <c r="I35" s="114">
        <v>0</v>
      </c>
      <c r="J35" s="113">
        <f>0</f>
        <v>0</v>
      </c>
      <c r="K35" s="35"/>
      <c r="L35" s="10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15"/>
      <c r="D37" s="116" t="s">
        <v>50</v>
      </c>
      <c r="E37" s="117"/>
      <c r="F37" s="117"/>
      <c r="G37" s="118" t="s">
        <v>51</v>
      </c>
      <c r="H37" s="119" t="s">
        <v>52</v>
      </c>
      <c r="I37" s="117"/>
      <c r="J37" s="120">
        <f>SUM(J28:J35)</f>
        <v>0</v>
      </c>
      <c r="K37" s="121"/>
      <c r="L37" s="10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122"/>
      <c r="C38" s="123"/>
      <c r="D38" s="123"/>
      <c r="E38" s="123"/>
      <c r="F38" s="123"/>
      <c r="G38" s="123"/>
      <c r="H38" s="123"/>
      <c r="I38" s="123"/>
      <c r="J38" s="123"/>
      <c r="K38" s="123"/>
      <c r="L38" s="10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6.95" customHeight="1">
      <c r="A42" s="35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0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4.95" customHeight="1">
      <c r="A43" s="35"/>
      <c r="B43" s="36"/>
      <c r="C43" s="24" t="s">
        <v>83</v>
      </c>
      <c r="D43" s="37"/>
      <c r="E43" s="37"/>
      <c r="F43" s="37"/>
      <c r="G43" s="37"/>
      <c r="H43" s="37"/>
      <c r="I43" s="37"/>
      <c r="J43" s="37"/>
      <c r="K43" s="37"/>
      <c r="L43" s="10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6.95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customHeight="1">
      <c r="A45" s="35"/>
      <c r="B45" s="36"/>
      <c r="C45" s="30" t="s">
        <v>16</v>
      </c>
      <c r="D45" s="37"/>
      <c r="E45" s="37"/>
      <c r="F45" s="37"/>
      <c r="G45" s="37"/>
      <c r="H45" s="37"/>
      <c r="I45" s="37"/>
      <c r="J45" s="37"/>
      <c r="K45" s="37"/>
      <c r="L45" s="10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16.5" customHeight="1">
      <c r="A46" s="35"/>
      <c r="B46" s="36"/>
      <c r="C46" s="37"/>
      <c r="D46" s="37"/>
      <c r="E46" s="334" t="str">
        <f>E7</f>
        <v>Rekonstrukce střechy objektu FF MU, Joštova 13</v>
      </c>
      <c r="F46" s="360"/>
      <c r="G46" s="360"/>
      <c r="H46" s="360"/>
      <c r="I46" s="37"/>
      <c r="J46" s="37"/>
      <c r="K46" s="37"/>
      <c r="L46" s="10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6.95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customHeight="1">
      <c r="A48" s="35"/>
      <c r="B48" s="36"/>
      <c r="C48" s="30" t="s">
        <v>21</v>
      </c>
      <c r="D48" s="37"/>
      <c r="E48" s="37"/>
      <c r="F48" s="28" t="str">
        <f>F10</f>
        <v>pozemky par. č. 772</v>
      </c>
      <c r="G48" s="37"/>
      <c r="H48" s="37"/>
      <c r="I48" s="30" t="s">
        <v>23</v>
      </c>
      <c r="J48" s="60" t="str">
        <f>IF(J10="","",J10)</f>
        <v>13. 4. 2021</v>
      </c>
      <c r="K48" s="37"/>
      <c r="L48" s="10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6.95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2" customHeight="1">
      <c r="A50" s="35"/>
      <c r="B50" s="36"/>
      <c r="C50" s="30" t="s">
        <v>25</v>
      </c>
      <c r="D50" s="37"/>
      <c r="E50" s="37"/>
      <c r="F50" s="28" t="str">
        <f>E13</f>
        <v>Masarykova univerzita, 601 77 Brno</v>
      </c>
      <c r="G50" s="37"/>
      <c r="H50" s="37"/>
      <c r="I50" s="30" t="s">
        <v>31</v>
      </c>
      <c r="J50" s="33" t="str">
        <f>E19</f>
        <v>Intar a.s.</v>
      </c>
      <c r="K50" s="37"/>
      <c r="L50" s="10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5.2" customHeight="1">
      <c r="A51" s="35"/>
      <c r="B51" s="36"/>
      <c r="C51" s="30" t="s">
        <v>29</v>
      </c>
      <c r="D51" s="37"/>
      <c r="E51" s="37"/>
      <c r="F51" s="28" t="str">
        <f>IF(E16="","",E16)</f>
        <v>Vyplň údaj</v>
      </c>
      <c r="G51" s="37"/>
      <c r="H51" s="37"/>
      <c r="I51" s="30" t="s">
        <v>36</v>
      </c>
      <c r="J51" s="33" t="str">
        <f>E22</f>
        <v>Veronika Kalusová</v>
      </c>
      <c r="K51" s="37"/>
      <c r="L51" s="10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35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customHeight="1">
      <c r="A53" s="35"/>
      <c r="B53" s="36"/>
      <c r="C53" s="126" t="s">
        <v>84</v>
      </c>
      <c r="D53" s="127"/>
      <c r="E53" s="127"/>
      <c r="F53" s="127"/>
      <c r="G53" s="127"/>
      <c r="H53" s="127"/>
      <c r="I53" s="127"/>
      <c r="J53" s="128" t="s">
        <v>85</v>
      </c>
      <c r="K53" s="127"/>
      <c r="L53" s="10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35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9" customHeight="1">
      <c r="A55" s="35"/>
      <c r="B55" s="36"/>
      <c r="C55" s="129" t="s">
        <v>72</v>
      </c>
      <c r="D55" s="37"/>
      <c r="E55" s="37"/>
      <c r="F55" s="37"/>
      <c r="G55" s="37"/>
      <c r="H55" s="37"/>
      <c r="I55" s="37"/>
      <c r="J55" s="78">
        <f>J91</f>
        <v>0</v>
      </c>
      <c r="K55" s="37"/>
      <c r="L55" s="10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8" t="s">
        <v>86</v>
      </c>
    </row>
    <row r="56" spans="1:47" s="9" customFormat="1" ht="24.95" customHeight="1">
      <c r="B56" s="130"/>
      <c r="C56" s="131"/>
      <c r="D56" s="132" t="s">
        <v>87</v>
      </c>
      <c r="E56" s="133"/>
      <c r="F56" s="133"/>
      <c r="G56" s="133"/>
      <c r="H56" s="133"/>
      <c r="I56" s="133"/>
      <c r="J56" s="134">
        <f>J92</f>
        <v>0</v>
      </c>
      <c r="K56" s="131"/>
      <c r="L56" s="135"/>
    </row>
    <row r="57" spans="1:47" s="10" customFormat="1" ht="19.899999999999999" customHeight="1">
      <c r="B57" s="136"/>
      <c r="C57" s="137"/>
      <c r="D57" s="138" t="s">
        <v>88</v>
      </c>
      <c r="E57" s="139"/>
      <c r="F57" s="139"/>
      <c r="G57" s="139"/>
      <c r="H57" s="139"/>
      <c r="I57" s="139"/>
      <c r="J57" s="140">
        <f>J93</f>
        <v>0</v>
      </c>
      <c r="K57" s="137"/>
      <c r="L57" s="141"/>
    </row>
    <row r="58" spans="1:47" s="10" customFormat="1" ht="19.899999999999999" customHeight="1">
      <c r="B58" s="136"/>
      <c r="C58" s="137"/>
      <c r="D58" s="138" t="s">
        <v>89</v>
      </c>
      <c r="E58" s="139"/>
      <c r="F58" s="139"/>
      <c r="G58" s="139"/>
      <c r="H58" s="139"/>
      <c r="I58" s="139"/>
      <c r="J58" s="140">
        <f>J96</f>
        <v>0</v>
      </c>
      <c r="K58" s="137"/>
      <c r="L58" s="141"/>
    </row>
    <row r="59" spans="1:47" s="10" customFormat="1" ht="19.899999999999999" customHeight="1">
      <c r="B59" s="136"/>
      <c r="C59" s="137"/>
      <c r="D59" s="138" t="s">
        <v>90</v>
      </c>
      <c r="E59" s="139"/>
      <c r="F59" s="139"/>
      <c r="G59" s="139"/>
      <c r="H59" s="139"/>
      <c r="I59" s="139"/>
      <c r="J59" s="140">
        <f>J109</f>
        <v>0</v>
      </c>
      <c r="K59" s="137"/>
      <c r="L59" s="141"/>
    </row>
    <row r="60" spans="1:47" s="9" customFormat="1" ht="24.95" customHeight="1">
      <c r="B60" s="130"/>
      <c r="C60" s="131"/>
      <c r="D60" s="132" t="s">
        <v>91</v>
      </c>
      <c r="E60" s="133"/>
      <c r="F60" s="133"/>
      <c r="G60" s="133"/>
      <c r="H60" s="133"/>
      <c r="I60" s="133"/>
      <c r="J60" s="134">
        <f>J122</f>
        <v>0</v>
      </c>
      <c r="K60" s="131"/>
      <c r="L60" s="135"/>
    </row>
    <row r="61" spans="1:47" s="10" customFormat="1" ht="19.899999999999999" customHeight="1">
      <c r="B61" s="136"/>
      <c r="C61" s="137"/>
      <c r="D61" s="138" t="s">
        <v>92</v>
      </c>
      <c r="E61" s="139"/>
      <c r="F61" s="139"/>
      <c r="G61" s="139"/>
      <c r="H61" s="139"/>
      <c r="I61" s="139"/>
      <c r="J61" s="140">
        <f>J123</f>
        <v>0</v>
      </c>
      <c r="K61" s="137"/>
      <c r="L61" s="141"/>
    </row>
    <row r="62" spans="1:47" s="10" customFormat="1" ht="19.899999999999999" customHeight="1">
      <c r="B62" s="136"/>
      <c r="C62" s="137"/>
      <c r="D62" s="138" t="s">
        <v>93</v>
      </c>
      <c r="E62" s="139"/>
      <c r="F62" s="139"/>
      <c r="G62" s="139"/>
      <c r="H62" s="139"/>
      <c r="I62" s="139"/>
      <c r="J62" s="140">
        <f>J128</f>
        <v>0</v>
      </c>
      <c r="K62" s="137"/>
      <c r="L62" s="141"/>
    </row>
    <row r="63" spans="1:47" s="10" customFormat="1" ht="19.899999999999999" customHeight="1">
      <c r="B63" s="136"/>
      <c r="C63" s="137"/>
      <c r="D63" s="138" t="s">
        <v>94</v>
      </c>
      <c r="E63" s="139"/>
      <c r="F63" s="139"/>
      <c r="G63" s="139"/>
      <c r="H63" s="139"/>
      <c r="I63" s="139"/>
      <c r="J63" s="140">
        <f>J131</f>
        <v>0</v>
      </c>
      <c r="K63" s="137"/>
      <c r="L63" s="141"/>
    </row>
    <row r="64" spans="1:47" s="10" customFormat="1" ht="19.899999999999999" customHeight="1">
      <c r="B64" s="136"/>
      <c r="C64" s="137"/>
      <c r="D64" s="138" t="s">
        <v>95</v>
      </c>
      <c r="E64" s="139"/>
      <c r="F64" s="139"/>
      <c r="G64" s="139"/>
      <c r="H64" s="139"/>
      <c r="I64" s="139"/>
      <c r="J64" s="140">
        <f>J175</f>
        <v>0</v>
      </c>
      <c r="K64" s="137"/>
      <c r="L64" s="141"/>
    </row>
    <row r="65" spans="1:31" s="10" customFormat="1" ht="19.899999999999999" customHeight="1">
      <c r="B65" s="136"/>
      <c r="C65" s="137"/>
      <c r="D65" s="138" t="s">
        <v>96</v>
      </c>
      <c r="E65" s="139"/>
      <c r="F65" s="139"/>
      <c r="G65" s="139"/>
      <c r="H65" s="139"/>
      <c r="I65" s="139"/>
      <c r="J65" s="140">
        <f>J209</f>
        <v>0</v>
      </c>
      <c r="K65" s="137"/>
      <c r="L65" s="141"/>
    </row>
    <row r="66" spans="1:31" s="10" customFormat="1" ht="19.899999999999999" customHeight="1">
      <c r="B66" s="136"/>
      <c r="C66" s="137"/>
      <c r="D66" s="138" t="s">
        <v>97</v>
      </c>
      <c r="E66" s="139"/>
      <c r="F66" s="139"/>
      <c r="G66" s="139"/>
      <c r="H66" s="139"/>
      <c r="I66" s="139"/>
      <c r="J66" s="140">
        <f>J212</f>
        <v>0</v>
      </c>
      <c r="K66" s="137"/>
      <c r="L66" s="141"/>
    </row>
    <row r="67" spans="1:31" s="10" customFormat="1" ht="19.899999999999999" customHeight="1">
      <c r="B67" s="136"/>
      <c r="C67" s="137"/>
      <c r="D67" s="138" t="s">
        <v>98</v>
      </c>
      <c r="E67" s="139"/>
      <c r="F67" s="139"/>
      <c r="G67" s="139"/>
      <c r="H67" s="139"/>
      <c r="I67" s="139"/>
      <c r="J67" s="140">
        <f>J222</f>
        <v>0</v>
      </c>
      <c r="K67" s="137"/>
      <c r="L67" s="141"/>
    </row>
    <row r="68" spans="1:31" s="10" customFormat="1" ht="19.899999999999999" customHeight="1">
      <c r="B68" s="136"/>
      <c r="C68" s="137"/>
      <c r="D68" s="138" t="s">
        <v>99</v>
      </c>
      <c r="E68" s="139"/>
      <c r="F68" s="139"/>
      <c r="G68" s="139"/>
      <c r="H68" s="139"/>
      <c r="I68" s="139"/>
      <c r="J68" s="140">
        <f>J236</f>
        <v>0</v>
      </c>
      <c r="K68" s="137"/>
      <c r="L68" s="141"/>
    </row>
    <row r="69" spans="1:31" s="9" customFormat="1" ht="24.95" customHeight="1">
      <c r="B69" s="130"/>
      <c r="C69" s="131"/>
      <c r="D69" s="132" t="s">
        <v>100</v>
      </c>
      <c r="E69" s="133"/>
      <c r="F69" s="133"/>
      <c r="G69" s="133"/>
      <c r="H69" s="133"/>
      <c r="I69" s="133"/>
      <c r="J69" s="134">
        <f>J241</f>
        <v>0</v>
      </c>
      <c r="K69" s="131"/>
      <c r="L69" s="135"/>
    </row>
    <row r="70" spans="1:31" s="10" customFormat="1" ht="19.899999999999999" customHeight="1">
      <c r="B70" s="136"/>
      <c r="C70" s="137"/>
      <c r="D70" s="138" t="s">
        <v>101</v>
      </c>
      <c r="E70" s="139"/>
      <c r="F70" s="139"/>
      <c r="G70" s="139"/>
      <c r="H70" s="139"/>
      <c r="I70" s="139"/>
      <c r="J70" s="140">
        <f>J242</f>
        <v>0</v>
      </c>
      <c r="K70" s="137"/>
      <c r="L70" s="141"/>
    </row>
    <row r="71" spans="1:31" s="10" customFormat="1" ht="19.899999999999999" customHeight="1">
      <c r="B71" s="136"/>
      <c r="C71" s="137"/>
      <c r="D71" s="138" t="s">
        <v>102</v>
      </c>
      <c r="E71" s="139"/>
      <c r="F71" s="139"/>
      <c r="G71" s="139"/>
      <c r="H71" s="139"/>
      <c r="I71" s="139"/>
      <c r="J71" s="140">
        <f>J244</f>
        <v>0</v>
      </c>
      <c r="K71" s="137"/>
      <c r="L71" s="141"/>
    </row>
    <row r="72" spans="1:31" s="10" customFormat="1" ht="19.899999999999999" customHeight="1">
      <c r="B72" s="136"/>
      <c r="C72" s="137"/>
      <c r="D72" s="138" t="s">
        <v>103</v>
      </c>
      <c r="E72" s="139"/>
      <c r="F72" s="139"/>
      <c r="G72" s="139"/>
      <c r="H72" s="139"/>
      <c r="I72" s="139"/>
      <c r="J72" s="140">
        <f>J246</f>
        <v>0</v>
      </c>
      <c r="K72" s="137"/>
      <c r="L72" s="141"/>
    </row>
    <row r="73" spans="1:31" s="10" customFormat="1" ht="19.899999999999999" customHeight="1">
      <c r="B73" s="136"/>
      <c r="C73" s="137"/>
      <c r="D73" s="138" t="s">
        <v>104</v>
      </c>
      <c r="E73" s="139"/>
      <c r="F73" s="139"/>
      <c r="G73" s="139"/>
      <c r="H73" s="139"/>
      <c r="I73" s="139"/>
      <c r="J73" s="140">
        <f>J248</f>
        <v>0</v>
      </c>
      <c r="K73" s="137"/>
      <c r="L73" s="141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0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0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105</v>
      </c>
      <c r="D80" s="37"/>
      <c r="E80" s="37"/>
      <c r="F80" s="37"/>
      <c r="G80" s="37"/>
      <c r="H80" s="37"/>
      <c r="I80" s="37"/>
      <c r="J80" s="37"/>
      <c r="K80" s="37"/>
      <c r="L80" s="10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0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34" t="str">
        <f>E7</f>
        <v>Rekonstrukce střechy objektu FF MU, Joštova 13</v>
      </c>
      <c r="F83" s="360"/>
      <c r="G83" s="360"/>
      <c r="H83" s="360"/>
      <c r="I83" s="37"/>
      <c r="J83" s="37"/>
      <c r="K83" s="37"/>
      <c r="L83" s="10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F10</f>
        <v>pozemky par. č. 772</v>
      </c>
      <c r="G85" s="37"/>
      <c r="H85" s="37"/>
      <c r="I85" s="30" t="s">
        <v>23</v>
      </c>
      <c r="J85" s="60" t="str">
        <f>IF(J10="","",J10)</f>
        <v>13. 4. 2021</v>
      </c>
      <c r="K85" s="37"/>
      <c r="L85" s="10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E13</f>
        <v>Masarykova univerzita, 601 77 Brno</v>
      </c>
      <c r="G87" s="37"/>
      <c r="H87" s="37"/>
      <c r="I87" s="30" t="s">
        <v>31</v>
      </c>
      <c r="J87" s="33" t="str">
        <f>E19</f>
        <v>Intar a.s.</v>
      </c>
      <c r="K87" s="37"/>
      <c r="L87" s="10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29</v>
      </c>
      <c r="D88" s="37"/>
      <c r="E88" s="37"/>
      <c r="F88" s="28" t="str">
        <f>IF(E16="","",E16)</f>
        <v>Vyplň údaj</v>
      </c>
      <c r="G88" s="37"/>
      <c r="H88" s="37"/>
      <c r="I88" s="30" t="s">
        <v>36</v>
      </c>
      <c r="J88" s="33" t="str">
        <f>E22</f>
        <v>Veronika Kalusová</v>
      </c>
      <c r="K88" s="37"/>
      <c r="L88" s="10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2"/>
      <c r="B90" s="143"/>
      <c r="C90" s="144" t="s">
        <v>106</v>
      </c>
      <c r="D90" s="145" t="s">
        <v>59</v>
      </c>
      <c r="E90" s="145" t="s">
        <v>55</v>
      </c>
      <c r="F90" s="145" t="s">
        <v>56</v>
      </c>
      <c r="G90" s="145" t="s">
        <v>107</v>
      </c>
      <c r="H90" s="145" t="s">
        <v>108</v>
      </c>
      <c r="I90" s="145" t="s">
        <v>109</v>
      </c>
      <c r="J90" s="145" t="s">
        <v>85</v>
      </c>
      <c r="K90" s="146" t="s">
        <v>110</v>
      </c>
      <c r="L90" s="147"/>
      <c r="M90" s="69" t="s">
        <v>19</v>
      </c>
      <c r="N90" s="70" t="s">
        <v>44</v>
      </c>
      <c r="O90" s="70" t="s">
        <v>111</v>
      </c>
      <c r="P90" s="70" t="s">
        <v>112</v>
      </c>
      <c r="Q90" s="70" t="s">
        <v>113</v>
      </c>
      <c r="R90" s="70" t="s">
        <v>114</v>
      </c>
      <c r="S90" s="70" t="s">
        <v>115</v>
      </c>
      <c r="T90" s="71" t="s">
        <v>116</v>
      </c>
      <c r="U90" s="142"/>
      <c r="V90" s="142"/>
      <c r="W90" s="142"/>
      <c r="X90" s="142"/>
      <c r="Y90" s="142"/>
      <c r="Z90" s="142"/>
      <c r="AA90" s="142"/>
      <c r="AB90" s="142"/>
      <c r="AC90" s="142"/>
      <c r="AD90" s="142"/>
      <c r="AE90" s="142"/>
    </row>
    <row r="91" spans="1:65" s="2" customFormat="1" ht="22.9" customHeight="1">
      <c r="A91" s="35"/>
      <c r="B91" s="36"/>
      <c r="C91" s="76" t="s">
        <v>117</v>
      </c>
      <c r="D91" s="37"/>
      <c r="E91" s="37"/>
      <c r="F91" s="37"/>
      <c r="G91" s="37"/>
      <c r="H91" s="37"/>
      <c r="I91" s="37"/>
      <c r="J91" s="148">
        <f>BK91</f>
        <v>0</v>
      </c>
      <c r="K91" s="37"/>
      <c r="L91" s="40"/>
      <c r="M91" s="72"/>
      <c r="N91" s="149"/>
      <c r="O91" s="73"/>
      <c r="P91" s="150">
        <f>P92+P122+P241</f>
        <v>0</v>
      </c>
      <c r="Q91" s="73"/>
      <c r="R91" s="150">
        <f>R92+R122+R241</f>
        <v>38.283259999999999</v>
      </c>
      <c r="S91" s="73"/>
      <c r="T91" s="151">
        <f>T92+T122+T241</f>
        <v>31.869820999999995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73</v>
      </c>
      <c r="AU91" s="18" t="s">
        <v>86</v>
      </c>
      <c r="BK91" s="152">
        <f>BK92+BK122+BK241</f>
        <v>0</v>
      </c>
    </row>
    <row r="92" spans="1:65" s="12" customFormat="1" ht="25.9" customHeight="1">
      <c r="B92" s="153"/>
      <c r="C92" s="154"/>
      <c r="D92" s="155" t="s">
        <v>73</v>
      </c>
      <c r="E92" s="156" t="s">
        <v>118</v>
      </c>
      <c r="F92" s="156" t="s">
        <v>119</v>
      </c>
      <c r="G92" s="154"/>
      <c r="H92" s="154"/>
      <c r="I92" s="157"/>
      <c r="J92" s="158">
        <f>BK92</f>
        <v>0</v>
      </c>
      <c r="K92" s="154"/>
      <c r="L92" s="159"/>
      <c r="M92" s="160"/>
      <c r="N92" s="161"/>
      <c r="O92" s="161"/>
      <c r="P92" s="162">
        <f>P93+P96+P109</f>
        <v>0</v>
      </c>
      <c r="Q92" s="161"/>
      <c r="R92" s="162">
        <f>R93+R96+R109</f>
        <v>0</v>
      </c>
      <c r="S92" s="161"/>
      <c r="T92" s="163">
        <f>T93+T96+T109</f>
        <v>0</v>
      </c>
      <c r="AR92" s="164" t="s">
        <v>79</v>
      </c>
      <c r="AT92" s="165" t="s">
        <v>73</v>
      </c>
      <c r="AU92" s="165" t="s">
        <v>74</v>
      </c>
      <c r="AY92" s="164" t="s">
        <v>120</v>
      </c>
      <c r="BK92" s="166">
        <f>BK93+BK96+BK109</f>
        <v>0</v>
      </c>
    </row>
    <row r="93" spans="1:65" s="12" customFormat="1" ht="22.9" customHeight="1">
      <c r="B93" s="153"/>
      <c r="C93" s="154"/>
      <c r="D93" s="155" t="s">
        <v>73</v>
      </c>
      <c r="E93" s="167" t="s">
        <v>121</v>
      </c>
      <c r="F93" s="167" t="s">
        <v>122</v>
      </c>
      <c r="G93" s="154"/>
      <c r="H93" s="154"/>
      <c r="I93" s="157"/>
      <c r="J93" s="168">
        <f>BK93</f>
        <v>0</v>
      </c>
      <c r="K93" s="154"/>
      <c r="L93" s="159"/>
      <c r="M93" s="160"/>
      <c r="N93" s="161"/>
      <c r="O93" s="161"/>
      <c r="P93" s="162">
        <f>SUM(P94:P95)</f>
        <v>0</v>
      </c>
      <c r="Q93" s="161"/>
      <c r="R93" s="162">
        <f>SUM(R94:R95)</f>
        <v>0</v>
      </c>
      <c r="S93" s="161"/>
      <c r="T93" s="163">
        <f>SUM(T94:T95)</f>
        <v>0</v>
      </c>
      <c r="AR93" s="164" t="s">
        <v>79</v>
      </c>
      <c r="AT93" s="165" t="s">
        <v>73</v>
      </c>
      <c r="AU93" s="165" t="s">
        <v>79</v>
      </c>
      <c r="AY93" s="164" t="s">
        <v>120</v>
      </c>
      <c r="BK93" s="166">
        <f>SUM(BK94:BK95)</f>
        <v>0</v>
      </c>
    </row>
    <row r="94" spans="1:65" s="2" customFormat="1" ht="24.2" customHeight="1">
      <c r="A94" s="35"/>
      <c r="B94" s="36"/>
      <c r="C94" s="169" t="s">
        <v>79</v>
      </c>
      <c r="D94" s="169" t="s">
        <v>123</v>
      </c>
      <c r="E94" s="170" t="s">
        <v>124</v>
      </c>
      <c r="F94" s="171" t="s">
        <v>125</v>
      </c>
      <c r="G94" s="172" t="s">
        <v>126</v>
      </c>
      <c r="H94" s="173">
        <v>1049.27</v>
      </c>
      <c r="I94" s="174"/>
      <c r="J94" s="175">
        <f>ROUND(I94*H94,2)</f>
        <v>0</v>
      </c>
      <c r="K94" s="171" t="s">
        <v>127</v>
      </c>
      <c r="L94" s="40"/>
      <c r="M94" s="176" t="s">
        <v>19</v>
      </c>
      <c r="N94" s="177" t="s">
        <v>45</v>
      </c>
      <c r="O94" s="65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0" t="s">
        <v>128</v>
      </c>
      <c r="AT94" s="180" t="s">
        <v>123</v>
      </c>
      <c r="AU94" s="180" t="s">
        <v>81</v>
      </c>
      <c r="AY94" s="18" t="s">
        <v>120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" t="s">
        <v>79</v>
      </c>
      <c r="BK94" s="181">
        <f>ROUND(I94*H94,2)</f>
        <v>0</v>
      </c>
      <c r="BL94" s="18" t="s">
        <v>128</v>
      </c>
      <c r="BM94" s="180" t="s">
        <v>129</v>
      </c>
    </row>
    <row r="95" spans="1:65" s="13" customFormat="1" ht="11.25">
      <c r="B95" s="182"/>
      <c r="C95" s="183"/>
      <c r="D95" s="184" t="s">
        <v>130</v>
      </c>
      <c r="E95" s="185" t="s">
        <v>19</v>
      </c>
      <c r="F95" s="186" t="s">
        <v>131</v>
      </c>
      <c r="G95" s="183"/>
      <c r="H95" s="187">
        <v>1049.27</v>
      </c>
      <c r="I95" s="188"/>
      <c r="J95" s="183"/>
      <c r="K95" s="183"/>
      <c r="L95" s="189"/>
      <c r="M95" s="190"/>
      <c r="N95" s="191"/>
      <c r="O95" s="191"/>
      <c r="P95" s="191"/>
      <c r="Q95" s="191"/>
      <c r="R95" s="191"/>
      <c r="S95" s="191"/>
      <c r="T95" s="192"/>
      <c r="AT95" s="193" t="s">
        <v>130</v>
      </c>
      <c r="AU95" s="193" t="s">
        <v>81</v>
      </c>
      <c r="AV95" s="13" t="s">
        <v>81</v>
      </c>
      <c r="AW95" s="13" t="s">
        <v>35</v>
      </c>
      <c r="AX95" s="13" t="s">
        <v>79</v>
      </c>
      <c r="AY95" s="193" t="s">
        <v>120</v>
      </c>
    </row>
    <row r="96" spans="1:65" s="12" customFormat="1" ht="22.9" customHeight="1">
      <c r="B96" s="153"/>
      <c r="C96" s="154"/>
      <c r="D96" s="155" t="s">
        <v>73</v>
      </c>
      <c r="E96" s="167" t="s">
        <v>132</v>
      </c>
      <c r="F96" s="167" t="s">
        <v>133</v>
      </c>
      <c r="G96" s="154"/>
      <c r="H96" s="154"/>
      <c r="I96" s="157"/>
      <c r="J96" s="168">
        <f>BK96</f>
        <v>0</v>
      </c>
      <c r="K96" s="154"/>
      <c r="L96" s="159"/>
      <c r="M96" s="160"/>
      <c r="N96" s="161"/>
      <c r="O96" s="161"/>
      <c r="P96" s="162">
        <f>SUM(P97:P108)</f>
        <v>0</v>
      </c>
      <c r="Q96" s="161"/>
      <c r="R96" s="162">
        <f>SUM(R97:R108)</f>
        <v>0</v>
      </c>
      <c r="S96" s="161"/>
      <c r="T96" s="163">
        <f>SUM(T97:T108)</f>
        <v>0</v>
      </c>
      <c r="AR96" s="164" t="s">
        <v>79</v>
      </c>
      <c r="AT96" s="165" t="s">
        <v>73</v>
      </c>
      <c r="AU96" s="165" t="s">
        <v>79</v>
      </c>
      <c r="AY96" s="164" t="s">
        <v>120</v>
      </c>
      <c r="BK96" s="166">
        <f>SUM(BK97:BK108)</f>
        <v>0</v>
      </c>
    </row>
    <row r="97" spans="1:65" s="2" customFormat="1" ht="49.15" customHeight="1">
      <c r="A97" s="35"/>
      <c r="B97" s="36"/>
      <c r="C97" s="169" t="s">
        <v>81</v>
      </c>
      <c r="D97" s="169" t="s">
        <v>123</v>
      </c>
      <c r="E97" s="170" t="s">
        <v>134</v>
      </c>
      <c r="F97" s="171" t="s">
        <v>135</v>
      </c>
      <c r="G97" s="172" t="s">
        <v>126</v>
      </c>
      <c r="H97" s="173">
        <v>2000</v>
      </c>
      <c r="I97" s="174"/>
      <c r="J97" s="175">
        <f>ROUND(I97*H97,2)</f>
        <v>0</v>
      </c>
      <c r="K97" s="171" t="s">
        <v>127</v>
      </c>
      <c r="L97" s="40"/>
      <c r="M97" s="176" t="s">
        <v>19</v>
      </c>
      <c r="N97" s="177" t="s">
        <v>45</v>
      </c>
      <c r="O97" s="65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0" t="s">
        <v>128</v>
      </c>
      <c r="AT97" s="180" t="s">
        <v>123</v>
      </c>
      <c r="AU97" s="180" t="s">
        <v>81</v>
      </c>
      <c r="AY97" s="18" t="s">
        <v>120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8" t="s">
        <v>79</v>
      </c>
      <c r="BK97" s="181">
        <f>ROUND(I97*H97,2)</f>
        <v>0</v>
      </c>
      <c r="BL97" s="18" t="s">
        <v>128</v>
      </c>
      <c r="BM97" s="180" t="s">
        <v>136</v>
      </c>
    </row>
    <row r="98" spans="1:65" s="2" customFormat="1" ht="49.15" customHeight="1">
      <c r="A98" s="35"/>
      <c r="B98" s="36"/>
      <c r="C98" s="169" t="s">
        <v>137</v>
      </c>
      <c r="D98" s="169" t="s">
        <v>123</v>
      </c>
      <c r="E98" s="170" t="s">
        <v>138</v>
      </c>
      <c r="F98" s="171" t="s">
        <v>139</v>
      </c>
      <c r="G98" s="172" t="s">
        <v>126</v>
      </c>
      <c r="H98" s="173">
        <v>240000</v>
      </c>
      <c r="I98" s="174"/>
      <c r="J98" s="175">
        <f>ROUND(I98*H98,2)</f>
        <v>0</v>
      </c>
      <c r="K98" s="171" t="s">
        <v>127</v>
      </c>
      <c r="L98" s="40"/>
      <c r="M98" s="176" t="s">
        <v>19</v>
      </c>
      <c r="N98" s="177" t="s">
        <v>45</v>
      </c>
      <c r="O98" s="65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0" t="s">
        <v>128</v>
      </c>
      <c r="AT98" s="180" t="s">
        <v>123</v>
      </c>
      <c r="AU98" s="180" t="s">
        <v>81</v>
      </c>
      <c r="AY98" s="18" t="s">
        <v>120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" t="s">
        <v>79</v>
      </c>
      <c r="BK98" s="181">
        <f>ROUND(I98*H98,2)</f>
        <v>0</v>
      </c>
      <c r="BL98" s="18" t="s">
        <v>128</v>
      </c>
      <c r="BM98" s="180" t="s">
        <v>140</v>
      </c>
    </row>
    <row r="99" spans="1:65" s="13" customFormat="1" ht="11.25">
      <c r="B99" s="182"/>
      <c r="C99" s="183"/>
      <c r="D99" s="184" t="s">
        <v>130</v>
      </c>
      <c r="E99" s="185" t="s">
        <v>19</v>
      </c>
      <c r="F99" s="186" t="s">
        <v>141</v>
      </c>
      <c r="G99" s="183"/>
      <c r="H99" s="187">
        <v>240000</v>
      </c>
      <c r="I99" s="188"/>
      <c r="J99" s="183"/>
      <c r="K99" s="183"/>
      <c r="L99" s="189"/>
      <c r="M99" s="190"/>
      <c r="N99" s="191"/>
      <c r="O99" s="191"/>
      <c r="P99" s="191"/>
      <c r="Q99" s="191"/>
      <c r="R99" s="191"/>
      <c r="S99" s="191"/>
      <c r="T99" s="192"/>
      <c r="AT99" s="193" t="s">
        <v>130</v>
      </c>
      <c r="AU99" s="193" t="s">
        <v>81</v>
      </c>
      <c r="AV99" s="13" t="s">
        <v>81</v>
      </c>
      <c r="AW99" s="13" t="s">
        <v>35</v>
      </c>
      <c r="AX99" s="13" t="s">
        <v>79</v>
      </c>
      <c r="AY99" s="193" t="s">
        <v>120</v>
      </c>
    </row>
    <row r="100" spans="1:65" s="2" customFormat="1" ht="49.15" customHeight="1">
      <c r="A100" s="35"/>
      <c r="B100" s="36"/>
      <c r="C100" s="169" t="s">
        <v>128</v>
      </c>
      <c r="D100" s="169" t="s">
        <v>123</v>
      </c>
      <c r="E100" s="170" t="s">
        <v>142</v>
      </c>
      <c r="F100" s="171" t="s">
        <v>143</v>
      </c>
      <c r="G100" s="172" t="s">
        <v>126</v>
      </c>
      <c r="H100" s="173">
        <v>2000</v>
      </c>
      <c r="I100" s="174"/>
      <c r="J100" s="175">
        <f>ROUND(I100*H100,2)</f>
        <v>0</v>
      </c>
      <c r="K100" s="171" t="s">
        <v>127</v>
      </c>
      <c r="L100" s="40"/>
      <c r="M100" s="176" t="s">
        <v>19</v>
      </c>
      <c r="N100" s="177" t="s">
        <v>45</v>
      </c>
      <c r="O100" s="65"/>
      <c r="P100" s="178">
        <f>O100*H100</f>
        <v>0</v>
      </c>
      <c r="Q100" s="178">
        <v>0</v>
      </c>
      <c r="R100" s="178">
        <f>Q100*H100</f>
        <v>0</v>
      </c>
      <c r="S100" s="178">
        <v>0</v>
      </c>
      <c r="T100" s="17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0" t="s">
        <v>128</v>
      </c>
      <c r="AT100" s="180" t="s">
        <v>123</v>
      </c>
      <c r="AU100" s="180" t="s">
        <v>81</v>
      </c>
      <c r="AY100" s="18" t="s">
        <v>120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8" t="s">
        <v>79</v>
      </c>
      <c r="BK100" s="181">
        <f>ROUND(I100*H100,2)</f>
        <v>0</v>
      </c>
      <c r="BL100" s="18" t="s">
        <v>128</v>
      </c>
      <c r="BM100" s="180" t="s">
        <v>144</v>
      </c>
    </row>
    <row r="101" spans="1:65" s="2" customFormat="1" ht="49.15" customHeight="1">
      <c r="A101" s="35"/>
      <c r="B101" s="36"/>
      <c r="C101" s="169" t="s">
        <v>145</v>
      </c>
      <c r="D101" s="169" t="s">
        <v>123</v>
      </c>
      <c r="E101" s="170" t="s">
        <v>146</v>
      </c>
      <c r="F101" s="171" t="s">
        <v>147</v>
      </c>
      <c r="G101" s="172" t="s">
        <v>126</v>
      </c>
      <c r="H101" s="173">
        <v>1221</v>
      </c>
      <c r="I101" s="174"/>
      <c r="J101" s="175">
        <f>ROUND(I101*H101,2)</f>
        <v>0</v>
      </c>
      <c r="K101" s="171" t="s">
        <v>127</v>
      </c>
      <c r="L101" s="40"/>
      <c r="M101" s="176" t="s">
        <v>19</v>
      </c>
      <c r="N101" s="177" t="s">
        <v>45</v>
      </c>
      <c r="O101" s="65"/>
      <c r="P101" s="178">
        <f>O101*H101</f>
        <v>0</v>
      </c>
      <c r="Q101" s="178">
        <v>0</v>
      </c>
      <c r="R101" s="178">
        <f>Q101*H101</f>
        <v>0</v>
      </c>
      <c r="S101" s="178">
        <v>0</v>
      </c>
      <c r="T101" s="17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0" t="s">
        <v>128</v>
      </c>
      <c r="AT101" s="180" t="s">
        <v>123</v>
      </c>
      <c r="AU101" s="180" t="s">
        <v>81</v>
      </c>
      <c r="AY101" s="18" t="s">
        <v>120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8" t="s">
        <v>79</v>
      </c>
      <c r="BK101" s="181">
        <f>ROUND(I101*H101,2)</f>
        <v>0</v>
      </c>
      <c r="BL101" s="18" t="s">
        <v>128</v>
      </c>
      <c r="BM101" s="180" t="s">
        <v>148</v>
      </c>
    </row>
    <row r="102" spans="1:65" s="2" customFormat="1" ht="49.15" customHeight="1">
      <c r="A102" s="35"/>
      <c r="B102" s="36"/>
      <c r="C102" s="169" t="s">
        <v>121</v>
      </c>
      <c r="D102" s="169" t="s">
        <v>123</v>
      </c>
      <c r="E102" s="170" t="s">
        <v>149</v>
      </c>
      <c r="F102" s="171" t="s">
        <v>150</v>
      </c>
      <c r="G102" s="172" t="s">
        <v>126</v>
      </c>
      <c r="H102" s="173">
        <v>146520</v>
      </c>
      <c r="I102" s="174"/>
      <c r="J102" s="175">
        <f>ROUND(I102*H102,2)</f>
        <v>0</v>
      </c>
      <c r="K102" s="171" t="s">
        <v>127</v>
      </c>
      <c r="L102" s="40"/>
      <c r="M102" s="176" t="s">
        <v>19</v>
      </c>
      <c r="N102" s="177" t="s">
        <v>45</v>
      </c>
      <c r="O102" s="65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0" t="s">
        <v>128</v>
      </c>
      <c r="AT102" s="180" t="s">
        <v>123</v>
      </c>
      <c r="AU102" s="180" t="s">
        <v>81</v>
      </c>
      <c r="AY102" s="18" t="s">
        <v>120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8" t="s">
        <v>79</v>
      </c>
      <c r="BK102" s="181">
        <f>ROUND(I102*H102,2)</f>
        <v>0</v>
      </c>
      <c r="BL102" s="18" t="s">
        <v>128</v>
      </c>
      <c r="BM102" s="180" t="s">
        <v>151</v>
      </c>
    </row>
    <row r="103" spans="1:65" s="13" customFormat="1" ht="11.25">
      <c r="B103" s="182"/>
      <c r="C103" s="183"/>
      <c r="D103" s="184" t="s">
        <v>130</v>
      </c>
      <c r="E103" s="185" t="s">
        <v>19</v>
      </c>
      <c r="F103" s="186" t="s">
        <v>152</v>
      </c>
      <c r="G103" s="183"/>
      <c r="H103" s="187">
        <v>146520</v>
      </c>
      <c r="I103" s="188"/>
      <c r="J103" s="183"/>
      <c r="K103" s="183"/>
      <c r="L103" s="189"/>
      <c r="M103" s="190"/>
      <c r="N103" s="191"/>
      <c r="O103" s="191"/>
      <c r="P103" s="191"/>
      <c r="Q103" s="191"/>
      <c r="R103" s="191"/>
      <c r="S103" s="191"/>
      <c r="T103" s="192"/>
      <c r="AT103" s="193" t="s">
        <v>130</v>
      </c>
      <c r="AU103" s="193" t="s">
        <v>81</v>
      </c>
      <c r="AV103" s="13" t="s">
        <v>81</v>
      </c>
      <c r="AW103" s="13" t="s">
        <v>35</v>
      </c>
      <c r="AX103" s="13" t="s">
        <v>79</v>
      </c>
      <c r="AY103" s="193" t="s">
        <v>120</v>
      </c>
    </row>
    <row r="104" spans="1:65" s="2" customFormat="1" ht="49.15" customHeight="1">
      <c r="A104" s="35"/>
      <c r="B104" s="36"/>
      <c r="C104" s="169" t="s">
        <v>153</v>
      </c>
      <c r="D104" s="169" t="s">
        <v>123</v>
      </c>
      <c r="E104" s="170" t="s">
        <v>154</v>
      </c>
      <c r="F104" s="171" t="s">
        <v>155</v>
      </c>
      <c r="G104" s="172" t="s">
        <v>126</v>
      </c>
      <c r="H104" s="173">
        <v>1221</v>
      </c>
      <c r="I104" s="174"/>
      <c r="J104" s="175">
        <f>ROUND(I104*H104,2)</f>
        <v>0</v>
      </c>
      <c r="K104" s="171" t="s">
        <v>127</v>
      </c>
      <c r="L104" s="40"/>
      <c r="M104" s="176" t="s">
        <v>19</v>
      </c>
      <c r="N104" s="177" t="s">
        <v>45</v>
      </c>
      <c r="O104" s="65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0" t="s">
        <v>128</v>
      </c>
      <c r="AT104" s="180" t="s">
        <v>123</v>
      </c>
      <c r="AU104" s="180" t="s">
        <v>81</v>
      </c>
      <c r="AY104" s="18" t="s">
        <v>120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8" t="s">
        <v>79</v>
      </c>
      <c r="BK104" s="181">
        <f>ROUND(I104*H104,2)</f>
        <v>0</v>
      </c>
      <c r="BL104" s="18" t="s">
        <v>128</v>
      </c>
      <c r="BM104" s="180" t="s">
        <v>156</v>
      </c>
    </row>
    <row r="105" spans="1:65" s="2" customFormat="1" ht="24.2" customHeight="1">
      <c r="A105" s="35"/>
      <c r="B105" s="36"/>
      <c r="C105" s="169" t="s">
        <v>157</v>
      </c>
      <c r="D105" s="169" t="s">
        <v>123</v>
      </c>
      <c r="E105" s="170" t="s">
        <v>158</v>
      </c>
      <c r="F105" s="171" t="s">
        <v>159</v>
      </c>
      <c r="G105" s="172" t="s">
        <v>126</v>
      </c>
      <c r="H105" s="173">
        <v>400</v>
      </c>
      <c r="I105" s="174"/>
      <c r="J105" s="175">
        <f>ROUND(I105*H105,2)</f>
        <v>0</v>
      </c>
      <c r="K105" s="171" t="s">
        <v>127</v>
      </c>
      <c r="L105" s="40"/>
      <c r="M105" s="176" t="s">
        <v>19</v>
      </c>
      <c r="N105" s="177" t="s">
        <v>45</v>
      </c>
      <c r="O105" s="65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0" t="s">
        <v>128</v>
      </c>
      <c r="AT105" s="180" t="s">
        <v>123</v>
      </c>
      <c r="AU105" s="180" t="s">
        <v>81</v>
      </c>
      <c r="AY105" s="18" t="s">
        <v>120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8" t="s">
        <v>79</v>
      </c>
      <c r="BK105" s="181">
        <f>ROUND(I105*H105,2)</f>
        <v>0</v>
      </c>
      <c r="BL105" s="18" t="s">
        <v>128</v>
      </c>
      <c r="BM105" s="180" t="s">
        <v>160</v>
      </c>
    </row>
    <row r="106" spans="1:65" s="2" customFormat="1" ht="24.2" customHeight="1">
      <c r="A106" s="35"/>
      <c r="B106" s="36"/>
      <c r="C106" s="169" t="s">
        <v>132</v>
      </c>
      <c r="D106" s="169" t="s">
        <v>123</v>
      </c>
      <c r="E106" s="170" t="s">
        <v>161</v>
      </c>
      <c r="F106" s="171" t="s">
        <v>162</v>
      </c>
      <c r="G106" s="172" t="s">
        <v>126</v>
      </c>
      <c r="H106" s="173">
        <v>48000</v>
      </c>
      <c r="I106" s="174"/>
      <c r="J106" s="175">
        <f>ROUND(I106*H106,2)</f>
        <v>0</v>
      </c>
      <c r="K106" s="171" t="s">
        <v>127</v>
      </c>
      <c r="L106" s="40"/>
      <c r="M106" s="176" t="s">
        <v>19</v>
      </c>
      <c r="N106" s="177" t="s">
        <v>45</v>
      </c>
      <c r="O106" s="65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0" t="s">
        <v>128</v>
      </c>
      <c r="AT106" s="180" t="s">
        <v>123</v>
      </c>
      <c r="AU106" s="180" t="s">
        <v>81</v>
      </c>
      <c r="AY106" s="18" t="s">
        <v>120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8" t="s">
        <v>79</v>
      </c>
      <c r="BK106" s="181">
        <f>ROUND(I106*H106,2)</f>
        <v>0</v>
      </c>
      <c r="BL106" s="18" t="s">
        <v>128</v>
      </c>
      <c r="BM106" s="180" t="s">
        <v>163</v>
      </c>
    </row>
    <row r="107" spans="1:65" s="13" customFormat="1" ht="11.25">
      <c r="B107" s="182"/>
      <c r="C107" s="183"/>
      <c r="D107" s="184" t="s">
        <v>130</v>
      </c>
      <c r="E107" s="185" t="s">
        <v>19</v>
      </c>
      <c r="F107" s="186" t="s">
        <v>164</v>
      </c>
      <c r="G107" s="183"/>
      <c r="H107" s="187">
        <v>48000</v>
      </c>
      <c r="I107" s="188"/>
      <c r="J107" s="183"/>
      <c r="K107" s="183"/>
      <c r="L107" s="189"/>
      <c r="M107" s="190"/>
      <c r="N107" s="191"/>
      <c r="O107" s="191"/>
      <c r="P107" s="191"/>
      <c r="Q107" s="191"/>
      <c r="R107" s="191"/>
      <c r="S107" s="191"/>
      <c r="T107" s="192"/>
      <c r="AT107" s="193" t="s">
        <v>130</v>
      </c>
      <c r="AU107" s="193" t="s">
        <v>81</v>
      </c>
      <c r="AV107" s="13" t="s">
        <v>81</v>
      </c>
      <c r="AW107" s="13" t="s">
        <v>35</v>
      </c>
      <c r="AX107" s="13" t="s">
        <v>79</v>
      </c>
      <c r="AY107" s="193" t="s">
        <v>120</v>
      </c>
    </row>
    <row r="108" spans="1:65" s="2" customFormat="1" ht="24.2" customHeight="1">
      <c r="A108" s="35"/>
      <c r="B108" s="36"/>
      <c r="C108" s="169" t="s">
        <v>165</v>
      </c>
      <c r="D108" s="169" t="s">
        <v>123</v>
      </c>
      <c r="E108" s="170" t="s">
        <v>166</v>
      </c>
      <c r="F108" s="171" t="s">
        <v>167</v>
      </c>
      <c r="G108" s="172" t="s">
        <v>126</v>
      </c>
      <c r="H108" s="173">
        <v>400</v>
      </c>
      <c r="I108" s="174"/>
      <c r="J108" s="175">
        <f>ROUND(I108*H108,2)</f>
        <v>0</v>
      </c>
      <c r="K108" s="171" t="s">
        <v>127</v>
      </c>
      <c r="L108" s="40"/>
      <c r="M108" s="176" t="s">
        <v>19</v>
      </c>
      <c r="N108" s="177" t="s">
        <v>45</v>
      </c>
      <c r="O108" s="65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0" t="s">
        <v>128</v>
      </c>
      <c r="AT108" s="180" t="s">
        <v>123</v>
      </c>
      <c r="AU108" s="180" t="s">
        <v>81</v>
      </c>
      <c r="AY108" s="18" t="s">
        <v>120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8" t="s">
        <v>79</v>
      </c>
      <c r="BK108" s="181">
        <f>ROUND(I108*H108,2)</f>
        <v>0</v>
      </c>
      <c r="BL108" s="18" t="s">
        <v>128</v>
      </c>
      <c r="BM108" s="180" t="s">
        <v>168</v>
      </c>
    </row>
    <row r="109" spans="1:65" s="12" customFormat="1" ht="22.9" customHeight="1">
      <c r="B109" s="153"/>
      <c r="C109" s="154"/>
      <c r="D109" s="155" t="s">
        <v>73</v>
      </c>
      <c r="E109" s="167" t="s">
        <v>169</v>
      </c>
      <c r="F109" s="167" t="s">
        <v>170</v>
      </c>
      <c r="G109" s="154"/>
      <c r="H109" s="154"/>
      <c r="I109" s="157"/>
      <c r="J109" s="168">
        <f>BK109</f>
        <v>0</v>
      </c>
      <c r="K109" s="154"/>
      <c r="L109" s="159"/>
      <c r="M109" s="160"/>
      <c r="N109" s="161"/>
      <c r="O109" s="161"/>
      <c r="P109" s="162">
        <f>SUM(P110:P121)</f>
        <v>0</v>
      </c>
      <c r="Q109" s="161"/>
      <c r="R109" s="162">
        <f>SUM(R110:R121)</f>
        <v>0</v>
      </c>
      <c r="S109" s="161"/>
      <c r="T109" s="163">
        <f>SUM(T110:T121)</f>
        <v>0</v>
      </c>
      <c r="AR109" s="164" t="s">
        <v>79</v>
      </c>
      <c r="AT109" s="165" t="s">
        <v>73</v>
      </c>
      <c r="AU109" s="165" t="s">
        <v>79</v>
      </c>
      <c r="AY109" s="164" t="s">
        <v>120</v>
      </c>
      <c r="BK109" s="166">
        <f>SUM(BK110:BK121)</f>
        <v>0</v>
      </c>
    </row>
    <row r="110" spans="1:65" s="2" customFormat="1" ht="37.9" customHeight="1">
      <c r="A110" s="35"/>
      <c r="B110" s="36"/>
      <c r="C110" s="169" t="s">
        <v>171</v>
      </c>
      <c r="D110" s="169" t="s">
        <v>123</v>
      </c>
      <c r="E110" s="170" t="s">
        <v>172</v>
      </c>
      <c r="F110" s="171" t="s">
        <v>173</v>
      </c>
      <c r="G110" s="172" t="s">
        <v>174</v>
      </c>
      <c r="H110" s="173">
        <v>31.87</v>
      </c>
      <c r="I110" s="174"/>
      <c r="J110" s="175">
        <f>ROUND(I110*H110,2)</f>
        <v>0</v>
      </c>
      <c r="K110" s="171" t="s">
        <v>127</v>
      </c>
      <c r="L110" s="40"/>
      <c r="M110" s="176" t="s">
        <v>19</v>
      </c>
      <c r="N110" s="177" t="s">
        <v>45</v>
      </c>
      <c r="O110" s="65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0" t="s">
        <v>128</v>
      </c>
      <c r="AT110" s="180" t="s">
        <v>123</v>
      </c>
      <c r="AU110" s="180" t="s">
        <v>81</v>
      </c>
      <c r="AY110" s="18" t="s">
        <v>120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8" t="s">
        <v>79</v>
      </c>
      <c r="BK110" s="181">
        <f>ROUND(I110*H110,2)</f>
        <v>0</v>
      </c>
      <c r="BL110" s="18" t="s">
        <v>128</v>
      </c>
      <c r="BM110" s="180" t="s">
        <v>175</v>
      </c>
    </row>
    <row r="111" spans="1:65" s="2" customFormat="1" ht="24.2" customHeight="1">
      <c r="A111" s="35"/>
      <c r="B111" s="36"/>
      <c r="C111" s="169" t="s">
        <v>176</v>
      </c>
      <c r="D111" s="169" t="s">
        <v>123</v>
      </c>
      <c r="E111" s="170" t="s">
        <v>177</v>
      </c>
      <c r="F111" s="171" t="s">
        <v>178</v>
      </c>
      <c r="G111" s="172" t="s">
        <v>179</v>
      </c>
      <c r="H111" s="173">
        <v>18</v>
      </c>
      <c r="I111" s="174"/>
      <c r="J111" s="175">
        <f>ROUND(I111*H111,2)</f>
        <v>0</v>
      </c>
      <c r="K111" s="171" t="s">
        <v>127</v>
      </c>
      <c r="L111" s="40"/>
      <c r="M111" s="176" t="s">
        <v>19</v>
      </c>
      <c r="N111" s="177" t="s">
        <v>45</v>
      </c>
      <c r="O111" s="65"/>
      <c r="P111" s="178">
        <f>O111*H111</f>
        <v>0</v>
      </c>
      <c r="Q111" s="178">
        <v>0</v>
      </c>
      <c r="R111" s="178">
        <f>Q111*H111</f>
        <v>0</v>
      </c>
      <c r="S111" s="178">
        <v>0</v>
      </c>
      <c r="T111" s="17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0" t="s">
        <v>128</v>
      </c>
      <c r="AT111" s="180" t="s">
        <v>123</v>
      </c>
      <c r="AU111" s="180" t="s">
        <v>81</v>
      </c>
      <c r="AY111" s="18" t="s">
        <v>120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8" t="s">
        <v>79</v>
      </c>
      <c r="BK111" s="181">
        <f>ROUND(I111*H111,2)</f>
        <v>0</v>
      </c>
      <c r="BL111" s="18" t="s">
        <v>128</v>
      </c>
      <c r="BM111" s="180" t="s">
        <v>180</v>
      </c>
    </row>
    <row r="112" spans="1:65" s="2" customFormat="1" ht="37.9" customHeight="1">
      <c r="A112" s="35"/>
      <c r="B112" s="36"/>
      <c r="C112" s="169" t="s">
        <v>181</v>
      </c>
      <c r="D112" s="169" t="s">
        <v>123</v>
      </c>
      <c r="E112" s="170" t="s">
        <v>182</v>
      </c>
      <c r="F112" s="171" t="s">
        <v>183</v>
      </c>
      <c r="G112" s="172" t="s">
        <v>179</v>
      </c>
      <c r="H112" s="173">
        <v>1620</v>
      </c>
      <c r="I112" s="174"/>
      <c r="J112" s="175">
        <f>ROUND(I112*H112,2)</f>
        <v>0</v>
      </c>
      <c r="K112" s="171" t="s">
        <v>127</v>
      </c>
      <c r="L112" s="40"/>
      <c r="M112" s="176" t="s">
        <v>19</v>
      </c>
      <c r="N112" s="177" t="s">
        <v>45</v>
      </c>
      <c r="O112" s="65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0" t="s">
        <v>128</v>
      </c>
      <c r="AT112" s="180" t="s">
        <v>123</v>
      </c>
      <c r="AU112" s="180" t="s">
        <v>81</v>
      </c>
      <c r="AY112" s="18" t="s">
        <v>120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8" t="s">
        <v>79</v>
      </c>
      <c r="BK112" s="181">
        <f>ROUND(I112*H112,2)</f>
        <v>0</v>
      </c>
      <c r="BL112" s="18" t="s">
        <v>128</v>
      </c>
      <c r="BM112" s="180" t="s">
        <v>184</v>
      </c>
    </row>
    <row r="113" spans="1:65" s="13" customFormat="1" ht="11.25">
      <c r="B113" s="182"/>
      <c r="C113" s="183"/>
      <c r="D113" s="184" t="s">
        <v>130</v>
      </c>
      <c r="E113" s="185" t="s">
        <v>19</v>
      </c>
      <c r="F113" s="186" t="s">
        <v>185</v>
      </c>
      <c r="G113" s="183"/>
      <c r="H113" s="187">
        <v>1620</v>
      </c>
      <c r="I113" s="188"/>
      <c r="J113" s="183"/>
      <c r="K113" s="183"/>
      <c r="L113" s="189"/>
      <c r="M113" s="190"/>
      <c r="N113" s="191"/>
      <c r="O113" s="191"/>
      <c r="P113" s="191"/>
      <c r="Q113" s="191"/>
      <c r="R113" s="191"/>
      <c r="S113" s="191"/>
      <c r="T113" s="192"/>
      <c r="AT113" s="193" t="s">
        <v>130</v>
      </c>
      <c r="AU113" s="193" t="s">
        <v>81</v>
      </c>
      <c r="AV113" s="13" t="s">
        <v>81</v>
      </c>
      <c r="AW113" s="13" t="s">
        <v>35</v>
      </c>
      <c r="AX113" s="13" t="s">
        <v>79</v>
      </c>
      <c r="AY113" s="193" t="s">
        <v>120</v>
      </c>
    </row>
    <row r="114" spans="1:65" s="2" customFormat="1" ht="24.2" customHeight="1">
      <c r="A114" s="35"/>
      <c r="B114" s="36"/>
      <c r="C114" s="169" t="s">
        <v>186</v>
      </c>
      <c r="D114" s="169" t="s">
        <v>123</v>
      </c>
      <c r="E114" s="170" t="s">
        <v>187</v>
      </c>
      <c r="F114" s="171" t="s">
        <v>188</v>
      </c>
      <c r="G114" s="172" t="s">
        <v>174</v>
      </c>
      <c r="H114" s="173">
        <v>31.87</v>
      </c>
      <c r="I114" s="174"/>
      <c r="J114" s="175">
        <f>ROUND(I114*H114,2)</f>
        <v>0</v>
      </c>
      <c r="K114" s="171" t="s">
        <v>127</v>
      </c>
      <c r="L114" s="40"/>
      <c r="M114" s="176" t="s">
        <v>19</v>
      </c>
      <c r="N114" s="177" t="s">
        <v>45</v>
      </c>
      <c r="O114" s="65"/>
      <c r="P114" s="178">
        <f>O114*H114</f>
        <v>0</v>
      </c>
      <c r="Q114" s="178">
        <v>0</v>
      </c>
      <c r="R114" s="178">
        <f>Q114*H114</f>
        <v>0</v>
      </c>
      <c r="S114" s="178">
        <v>0</v>
      </c>
      <c r="T114" s="17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0" t="s">
        <v>128</v>
      </c>
      <c r="AT114" s="180" t="s">
        <v>123</v>
      </c>
      <c r="AU114" s="180" t="s">
        <v>81</v>
      </c>
      <c r="AY114" s="18" t="s">
        <v>120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8" t="s">
        <v>79</v>
      </c>
      <c r="BK114" s="181">
        <f>ROUND(I114*H114,2)</f>
        <v>0</v>
      </c>
      <c r="BL114" s="18" t="s">
        <v>128</v>
      </c>
      <c r="BM114" s="180" t="s">
        <v>189</v>
      </c>
    </row>
    <row r="115" spans="1:65" s="2" customFormat="1" ht="37.9" customHeight="1">
      <c r="A115" s="35"/>
      <c r="B115" s="36"/>
      <c r="C115" s="169" t="s">
        <v>8</v>
      </c>
      <c r="D115" s="169" t="s">
        <v>123</v>
      </c>
      <c r="E115" s="170" t="s">
        <v>190</v>
      </c>
      <c r="F115" s="171" t="s">
        <v>191</v>
      </c>
      <c r="G115" s="172" t="s">
        <v>174</v>
      </c>
      <c r="H115" s="173">
        <v>895.2</v>
      </c>
      <c r="I115" s="174"/>
      <c r="J115" s="175">
        <f>ROUND(I115*H115,2)</f>
        <v>0</v>
      </c>
      <c r="K115" s="171" t="s">
        <v>127</v>
      </c>
      <c r="L115" s="40"/>
      <c r="M115" s="176" t="s">
        <v>19</v>
      </c>
      <c r="N115" s="177" t="s">
        <v>45</v>
      </c>
      <c r="O115" s="65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0" t="s">
        <v>128</v>
      </c>
      <c r="AT115" s="180" t="s">
        <v>123</v>
      </c>
      <c r="AU115" s="180" t="s">
        <v>81</v>
      </c>
      <c r="AY115" s="18" t="s">
        <v>120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8" t="s">
        <v>79</v>
      </c>
      <c r="BK115" s="181">
        <f>ROUND(I115*H115,2)</f>
        <v>0</v>
      </c>
      <c r="BL115" s="18" t="s">
        <v>128</v>
      </c>
      <c r="BM115" s="180" t="s">
        <v>192</v>
      </c>
    </row>
    <row r="116" spans="1:65" s="13" customFormat="1" ht="11.25">
      <c r="B116" s="182"/>
      <c r="C116" s="183"/>
      <c r="D116" s="184" t="s">
        <v>130</v>
      </c>
      <c r="E116" s="185" t="s">
        <v>19</v>
      </c>
      <c r="F116" s="186" t="s">
        <v>193</v>
      </c>
      <c r="G116" s="183"/>
      <c r="H116" s="187">
        <v>895.2</v>
      </c>
      <c r="I116" s="188"/>
      <c r="J116" s="183"/>
      <c r="K116" s="183"/>
      <c r="L116" s="189"/>
      <c r="M116" s="190"/>
      <c r="N116" s="191"/>
      <c r="O116" s="191"/>
      <c r="P116" s="191"/>
      <c r="Q116" s="191"/>
      <c r="R116" s="191"/>
      <c r="S116" s="191"/>
      <c r="T116" s="192"/>
      <c r="AT116" s="193" t="s">
        <v>130</v>
      </c>
      <c r="AU116" s="193" t="s">
        <v>81</v>
      </c>
      <c r="AV116" s="13" t="s">
        <v>81</v>
      </c>
      <c r="AW116" s="13" t="s">
        <v>35</v>
      </c>
      <c r="AX116" s="13" t="s">
        <v>79</v>
      </c>
      <c r="AY116" s="193" t="s">
        <v>120</v>
      </c>
    </row>
    <row r="117" spans="1:65" s="2" customFormat="1" ht="37.9" customHeight="1">
      <c r="A117" s="35"/>
      <c r="B117" s="36"/>
      <c r="C117" s="169" t="s">
        <v>194</v>
      </c>
      <c r="D117" s="169" t="s">
        <v>123</v>
      </c>
      <c r="E117" s="170" t="s">
        <v>195</v>
      </c>
      <c r="F117" s="171" t="s">
        <v>196</v>
      </c>
      <c r="G117" s="172" t="s">
        <v>174</v>
      </c>
      <c r="H117" s="173">
        <v>23.238</v>
      </c>
      <c r="I117" s="174"/>
      <c r="J117" s="175">
        <f>ROUND(I117*H117,2)</f>
        <v>0</v>
      </c>
      <c r="K117" s="171" t="s">
        <v>127</v>
      </c>
      <c r="L117" s="40"/>
      <c r="M117" s="176" t="s">
        <v>19</v>
      </c>
      <c r="N117" s="177" t="s">
        <v>45</v>
      </c>
      <c r="O117" s="65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0" t="s">
        <v>128</v>
      </c>
      <c r="AT117" s="180" t="s">
        <v>123</v>
      </c>
      <c r="AU117" s="180" t="s">
        <v>81</v>
      </c>
      <c r="AY117" s="18" t="s">
        <v>120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8" t="s">
        <v>79</v>
      </c>
      <c r="BK117" s="181">
        <f>ROUND(I117*H117,2)</f>
        <v>0</v>
      </c>
      <c r="BL117" s="18" t="s">
        <v>128</v>
      </c>
      <c r="BM117" s="180" t="s">
        <v>197</v>
      </c>
    </row>
    <row r="118" spans="1:65" s="2" customFormat="1" ht="14.45" customHeight="1">
      <c r="A118" s="35"/>
      <c r="B118" s="36"/>
      <c r="C118" s="169" t="s">
        <v>198</v>
      </c>
      <c r="D118" s="169" t="s">
        <v>123</v>
      </c>
      <c r="E118" s="170" t="s">
        <v>199</v>
      </c>
      <c r="F118" s="171" t="s">
        <v>200</v>
      </c>
      <c r="G118" s="172" t="s">
        <v>174</v>
      </c>
      <c r="H118" s="173">
        <v>-5.992</v>
      </c>
      <c r="I118" s="174"/>
      <c r="J118" s="175">
        <f>ROUND(I118*H118,2)</f>
        <v>0</v>
      </c>
      <c r="K118" s="171" t="s">
        <v>201</v>
      </c>
      <c r="L118" s="40"/>
      <c r="M118" s="176" t="s">
        <v>19</v>
      </c>
      <c r="N118" s="177" t="s">
        <v>45</v>
      </c>
      <c r="O118" s="65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0" t="s">
        <v>128</v>
      </c>
      <c r="AT118" s="180" t="s">
        <v>123</v>
      </c>
      <c r="AU118" s="180" t="s">
        <v>81</v>
      </c>
      <c r="AY118" s="18" t="s">
        <v>120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8" t="s">
        <v>79</v>
      </c>
      <c r="BK118" s="181">
        <f>ROUND(I118*H118,2)</f>
        <v>0</v>
      </c>
      <c r="BL118" s="18" t="s">
        <v>128</v>
      </c>
      <c r="BM118" s="180" t="s">
        <v>202</v>
      </c>
    </row>
    <row r="119" spans="1:65" s="14" customFormat="1" ht="11.25">
      <c r="B119" s="194"/>
      <c r="C119" s="195"/>
      <c r="D119" s="184" t="s">
        <v>130</v>
      </c>
      <c r="E119" s="196" t="s">
        <v>19</v>
      </c>
      <c r="F119" s="197" t="s">
        <v>203</v>
      </c>
      <c r="G119" s="195"/>
      <c r="H119" s="196" t="s">
        <v>19</v>
      </c>
      <c r="I119" s="198"/>
      <c r="J119" s="195"/>
      <c r="K119" s="195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130</v>
      </c>
      <c r="AU119" s="203" t="s">
        <v>81</v>
      </c>
      <c r="AV119" s="14" t="s">
        <v>79</v>
      </c>
      <c r="AW119" s="14" t="s">
        <v>35</v>
      </c>
      <c r="AX119" s="14" t="s">
        <v>74</v>
      </c>
      <c r="AY119" s="203" t="s">
        <v>120</v>
      </c>
    </row>
    <row r="120" spans="1:65" s="13" customFormat="1" ht="11.25">
      <c r="B120" s="182"/>
      <c r="C120" s="183"/>
      <c r="D120" s="184" t="s">
        <v>130</v>
      </c>
      <c r="E120" s="185" t="s">
        <v>19</v>
      </c>
      <c r="F120" s="186" t="s">
        <v>204</v>
      </c>
      <c r="G120" s="183"/>
      <c r="H120" s="187">
        <v>-5.992</v>
      </c>
      <c r="I120" s="188"/>
      <c r="J120" s="183"/>
      <c r="K120" s="183"/>
      <c r="L120" s="189"/>
      <c r="M120" s="190"/>
      <c r="N120" s="191"/>
      <c r="O120" s="191"/>
      <c r="P120" s="191"/>
      <c r="Q120" s="191"/>
      <c r="R120" s="191"/>
      <c r="S120" s="191"/>
      <c r="T120" s="192"/>
      <c r="AT120" s="193" t="s">
        <v>130</v>
      </c>
      <c r="AU120" s="193" t="s">
        <v>81</v>
      </c>
      <c r="AV120" s="13" t="s">
        <v>81</v>
      </c>
      <c r="AW120" s="13" t="s">
        <v>35</v>
      </c>
      <c r="AX120" s="13" t="s">
        <v>79</v>
      </c>
      <c r="AY120" s="193" t="s">
        <v>120</v>
      </c>
    </row>
    <row r="121" spans="1:65" s="2" customFormat="1" ht="14.45" customHeight="1">
      <c r="A121" s="35"/>
      <c r="B121" s="36"/>
      <c r="C121" s="169" t="s">
        <v>205</v>
      </c>
      <c r="D121" s="169" t="s">
        <v>123</v>
      </c>
      <c r="E121" s="170" t="s">
        <v>206</v>
      </c>
      <c r="F121" s="171" t="s">
        <v>207</v>
      </c>
      <c r="G121" s="172" t="s">
        <v>174</v>
      </c>
      <c r="H121" s="173">
        <v>-2.4830000000000001</v>
      </c>
      <c r="I121" s="174"/>
      <c r="J121" s="175">
        <f>ROUND(I121*H121,2)</f>
        <v>0</v>
      </c>
      <c r="K121" s="171" t="s">
        <v>201</v>
      </c>
      <c r="L121" s="40"/>
      <c r="M121" s="176" t="s">
        <v>19</v>
      </c>
      <c r="N121" s="177" t="s">
        <v>45</v>
      </c>
      <c r="O121" s="65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0" t="s">
        <v>128</v>
      </c>
      <c r="AT121" s="180" t="s">
        <v>123</v>
      </c>
      <c r="AU121" s="180" t="s">
        <v>81</v>
      </c>
      <c r="AY121" s="18" t="s">
        <v>120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8" t="s">
        <v>79</v>
      </c>
      <c r="BK121" s="181">
        <f>ROUND(I121*H121,2)</f>
        <v>0</v>
      </c>
      <c r="BL121" s="18" t="s">
        <v>128</v>
      </c>
      <c r="BM121" s="180" t="s">
        <v>208</v>
      </c>
    </row>
    <row r="122" spans="1:65" s="12" customFormat="1" ht="25.9" customHeight="1">
      <c r="B122" s="153"/>
      <c r="C122" s="154"/>
      <c r="D122" s="155" t="s">
        <v>73</v>
      </c>
      <c r="E122" s="156" t="s">
        <v>209</v>
      </c>
      <c r="F122" s="156" t="s">
        <v>210</v>
      </c>
      <c r="G122" s="154"/>
      <c r="H122" s="154"/>
      <c r="I122" s="157"/>
      <c r="J122" s="158">
        <f>BK122</f>
        <v>0</v>
      </c>
      <c r="K122" s="154"/>
      <c r="L122" s="159"/>
      <c r="M122" s="160"/>
      <c r="N122" s="161"/>
      <c r="O122" s="161"/>
      <c r="P122" s="162">
        <f>P123+P128+P131+P175+P209+P212+P222+P236</f>
        <v>0</v>
      </c>
      <c r="Q122" s="161"/>
      <c r="R122" s="162">
        <f>R123+R128+R131+R175+R209+R212+R222+R236</f>
        <v>38.283259999999999</v>
      </c>
      <c r="S122" s="161"/>
      <c r="T122" s="163">
        <f>T123+T128+T131+T175+T209+T212+T222+T236</f>
        <v>31.869820999999995</v>
      </c>
      <c r="AR122" s="164" t="s">
        <v>81</v>
      </c>
      <c r="AT122" s="165" t="s">
        <v>73</v>
      </c>
      <c r="AU122" s="165" t="s">
        <v>74</v>
      </c>
      <c r="AY122" s="164" t="s">
        <v>120</v>
      </c>
      <c r="BK122" s="166">
        <f>BK123+BK128+BK131+BK175+BK209+BK212+BK222+BK236</f>
        <v>0</v>
      </c>
    </row>
    <row r="123" spans="1:65" s="12" customFormat="1" ht="22.9" customHeight="1">
      <c r="B123" s="153"/>
      <c r="C123" s="154"/>
      <c r="D123" s="155" t="s">
        <v>73</v>
      </c>
      <c r="E123" s="167" t="s">
        <v>211</v>
      </c>
      <c r="F123" s="167" t="s">
        <v>212</v>
      </c>
      <c r="G123" s="154"/>
      <c r="H123" s="154"/>
      <c r="I123" s="157"/>
      <c r="J123" s="168">
        <f>BK123</f>
        <v>0</v>
      </c>
      <c r="K123" s="154"/>
      <c r="L123" s="159"/>
      <c r="M123" s="160"/>
      <c r="N123" s="161"/>
      <c r="O123" s="161"/>
      <c r="P123" s="162">
        <f>SUM(P124:P127)</f>
        <v>0</v>
      </c>
      <c r="Q123" s="161"/>
      <c r="R123" s="162">
        <f>SUM(R124:R127)</f>
        <v>0.59540800000000005</v>
      </c>
      <c r="S123" s="161"/>
      <c r="T123" s="163">
        <f>SUM(T124:T127)</f>
        <v>0</v>
      </c>
      <c r="AR123" s="164" t="s">
        <v>81</v>
      </c>
      <c r="AT123" s="165" t="s">
        <v>73</v>
      </c>
      <c r="AU123" s="165" t="s">
        <v>79</v>
      </c>
      <c r="AY123" s="164" t="s">
        <v>120</v>
      </c>
      <c r="BK123" s="166">
        <f>SUM(BK124:BK127)</f>
        <v>0</v>
      </c>
    </row>
    <row r="124" spans="1:65" s="2" customFormat="1" ht="49.15" customHeight="1">
      <c r="A124" s="35"/>
      <c r="B124" s="36"/>
      <c r="C124" s="169" t="s">
        <v>213</v>
      </c>
      <c r="D124" s="169" t="s">
        <v>123</v>
      </c>
      <c r="E124" s="170" t="s">
        <v>214</v>
      </c>
      <c r="F124" s="171" t="s">
        <v>215</v>
      </c>
      <c r="G124" s="172" t="s">
        <v>126</v>
      </c>
      <c r="H124" s="173">
        <v>1353.2</v>
      </c>
      <c r="I124" s="174"/>
      <c r="J124" s="175">
        <f>ROUND(I124*H124,2)</f>
        <v>0</v>
      </c>
      <c r="K124" s="171" t="s">
        <v>127</v>
      </c>
      <c r="L124" s="40"/>
      <c r="M124" s="176" t="s">
        <v>19</v>
      </c>
      <c r="N124" s="177" t="s">
        <v>45</v>
      </c>
      <c r="O124" s="65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0" t="s">
        <v>194</v>
      </c>
      <c r="AT124" s="180" t="s">
        <v>123</v>
      </c>
      <c r="AU124" s="180" t="s">
        <v>81</v>
      </c>
      <c r="AY124" s="18" t="s">
        <v>120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8" t="s">
        <v>79</v>
      </c>
      <c r="BK124" s="181">
        <f>ROUND(I124*H124,2)</f>
        <v>0</v>
      </c>
      <c r="BL124" s="18" t="s">
        <v>194</v>
      </c>
      <c r="BM124" s="180" t="s">
        <v>216</v>
      </c>
    </row>
    <row r="125" spans="1:65" s="2" customFormat="1" ht="37.9" customHeight="1">
      <c r="A125" s="35"/>
      <c r="B125" s="36"/>
      <c r="C125" s="204" t="s">
        <v>217</v>
      </c>
      <c r="D125" s="204" t="s">
        <v>218</v>
      </c>
      <c r="E125" s="205" t="s">
        <v>219</v>
      </c>
      <c r="F125" s="206" t="s">
        <v>220</v>
      </c>
      <c r="G125" s="207" t="s">
        <v>126</v>
      </c>
      <c r="H125" s="208">
        <v>1488.52</v>
      </c>
      <c r="I125" s="209"/>
      <c r="J125" s="210">
        <f>ROUND(I125*H125,2)</f>
        <v>0</v>
      </c>
      <c r="K125" s="206" t="s">
        <v>127</v>
      </c>
      <c r="L125" s="211"/>
      <c r="M125" s="212" t="s">
        <v>19</v>
      </c>
      <c r="N125" s="213" t="s">
        <v>45</v>
      </c>
      <c r="O125" s="65"/>
      <c r="P125" s="178">
        <f>O125*H125</f>
        <v>0</v>
      </c>
      <c r="Q125" s="178">
        <v>4.0000000000000002E-4</v>
      </c>
      <c r="R125" s="178">
        <f>Q125*H125</f>
        <v>0.59540800000000005</v>
      </c>
      <c r="S125" s="178">
        <v>0</v>
      </c>
      <c r="T125" s="17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0" t="s">
        <v>221</v>
      </c>
      <c r="AT125" s="180" t="s">
        <v>218</v>
      </c>
      <c r="AU125" s="180" t="s">
        <v>81</v>
      </c>
      <c r="AY125" s="18" t="s">
        <v>120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8" t="s">
        <v>79</v>
      </c>
      <c r="BK125" s="181">
        <f>ROUND(I125*H125,2)</f>
        <v>0</v>
      </c>
      <c r="BL125" s="18" t="s">
        <v>194</v>
      </c>
      <c r="BM125" s="180" t="s">
        <v>222</v>
      </c>
    </row>
    <row r="126" spans="1:65" s="13" customFormat="1" ht="11.25">
      <c r="B126" s="182"/>
      <c r="C126" s="183"/>
      <c r="D126" s="184" t="s">
        <v>130</v>
      </c>
      <c r="E126" s="183"/>
      <c r="F126" s="186" t="s">
        <v>223</v>
      </c>
      <c r="G126" s="183"/>
      <c r="H126" s="187">
        <v>1488.52</v>
      </c>
      <c r="I126" s="188"/>
      <c r="J126" s="183"/>
      <c r="K126" s="183"/>
      <c r="L126" s="189"/>
      <c r="M126" s="190"/>
      <c r="N126" s="191"/>
      <c r="O126" s="191"/>
      <c r="P126" s="191"/>
      <c r="Q126" s="191"/>
      <c r="R126" s="191"/>
      <c r="S126" s="191"/>
      <c r="T126" s="192"/>
      <c r="AT126" s="193" t="s">
        <v>130</v>
      </c>
      <c r="AU126" s="193" t="s">
        <v>81</v>
      </c>
      <c r="AV126" s="13" t="s">
        <v>81</v>
      </c>
      <c r="AW126" s="13" t="s">
        <v>4</v>
      </c>
      <c r="AX126" s="13" t="s">
        <v>79</v>
      </c>
      <c r="AY126" s="193" t="s">
        <v>120</v>
      </c>
    </row>
    <row r="127" spans="1:65" s="2" customFormat="1" ht="49.15" customHeight="1">
      <c r="A127" s="35"/>
      <c r="B127" s="36"/>
      <c r="C127" s="169" t="s">
        <v>7</v>
      </c>
      <c r="D127" s="169" t="s">
        <v>123</v>
      </c>
      <c r="E127" s="170" t="s">
        <v>224</v>
      </c>
      <c r="F127" s="171" t="s">
        <v>225</v>
      </c>
      <c r="G127" s="172" t="s">
        <v>174</v>
      </c>
      <c r="H127" s="173">
        <v>0.59499999999999997</v>
      </c>
      <c r="I127" s="174"/>
      <c r="J127" s="175">
        <f>ROUND(I127*H127,2)</f>
        <v>0</v>
      </c>
      <c r="K127" s="171" t="s">
        <v>127</v>
      </c>
      <c r="L127" s="40"/>
      <c r="M127" s="176" t="s">
        <v>19</v>
      </c>
      <c r="N127" s="177" t="s">
        <v>45</v>
      </c>
      <c r="O127" s="65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194</v>
      </c>
      <c r="AT127" s="180" t="s">
        <v>123</v>
      </c>
      <c r="AU127" s="180" t="s">
        <v>81</v>
      </c>
      <c r="AY127" s="18" t="s">
        <v>120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8" t="s">
        <v>79</v>
      </c>
      <c r="BK127" s="181">
        <f>ROUND(I127*H127,2)</f>
        <v>0</v>
      </c>
      <c r="BL127" s="18" t="s">
        <v>194</v>
      </c>
      <c r="BM127" s="180" t="s">
        <v>226</v>
      </c>
    </row>
    <row r="128" spans="1:65" s="12" customFormat="1" ht="22.9" customHeight="1">
      <c r="B128" s="153"/>
      <c r="C128" s="154"/>
      <c r="D128" s="155" t="s">
        <v>73</v>
      </c>
      <c r="E128" s="167" t="s">
        <v>227</v>
      </c>
      <c r="F128" s="167" t="s">
        <v>228</v>
      </c>
      <c r="G128" s="154"/>
      <c r="H128" s="154"/>
      <c r="I128" s="157"/>
      <c r="J128" s="168">
        <f>BK128</f>
        <v>0</v>
      </c>
      <c r="K128" s="154"/>
      <c r="L128" s="159"/>
      <c r="M128" s="160"/>
      <c r="N128" s="161"/>
      <c r="O128" s="161"/>
      <c r="P128" s="162">
        <f>SUM(P129:P130)</f>
        <v>0</v>
      </c>
      <c r="Q128" s="161"/>
      <c r="R128" s="162">
        <f>SUM(R129:R130)</f>
        <v>0</v>
      </c>
      <c r="S128" s="161"/>
      <c r="T128" s="163">
        <f>SUM(T129:T130)</f>
        <v>4.0000000000000002E-4</v>
      </c>
      <c r="AR128" s="164" t="s">
        <v>81</v>
      </c>
      <c r="AT128" s="165" t="s">
        <v>73</v>
      </c>
      <c r="AU128" s="165" t="s">
        <v>79</v>
      </c>
      <c r="AY128" s="164" t="s">
        <v>120</v>
      </c>
      <c r="BK128" s="166">
        <f>SUM(BK129:BK130)</f>
        <v>0</v>
      </c>
    </row>
    <row r="129" spans="1:65" s="2" customFormat="1" ht="14.45" customHeight="1">
      <c r="A129" s="35"/>
      <c r="B129" s="36"/>
      <c r="C129" s="169" t="s">
        <v>229</v>
      </c>
      <c r="D129" s="169" t="s">
        <v>123</v>
      </c>
      <c r="E129" s="170" t="s">
        <v>230</v>
      </c>
      <c r="F129" s="171" t="s">
        <v>231</v>
      </c>
      <c r="G129" s="172" t="s">
        <v>232</v>
      </c>
      <c r="H129" s="173">
        <v>1</v>
      </c>
      <c r="I129" s="174"/>
      <c r="J129" s="175">
        <f>ROUND(I129*H129,2)</f>
        <v>0</v>
      </c>
      <c r="K129" s="171" t="s">
        <v>233</v>
      </c>
      <c r="L129" s="40"/>
      <c r="M129" s="176" t="s">
        <v>19</v>
      </c>
      <c r="N129" s="177" t="s">
        <v>45</v>
      </c>
      <c r="O129" s="65"/>
      <c r="P129" s="178">
        <f>O129*H129</f>
        <v>0</v>
      </c>
      <c r="Q129" s="178">
        <v>0</v>
      </c>
      <c r="R129" s="178">
        <f>Q129*H129</f>
        <v>0</v>
      </c>
      <c r="S129" s="178">
        <v>4.0000000000000002E-4</v>
      </c>
      <c r="T129" s="179">
        <f>S129*H129</f>
        <v>4.0000000000000002E-4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194</v>
      </c>
      <c r="AT129" s="180" t="s">
        <v>123</v>
      </c>
      <c r="AU129" s="180" t="s">
        <v>81</v>
      </c>
      <c r="AY129" s="18" t="s">
        <v>120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8" t="s">
        <v>79</v>
      </c>
      <c r="BK129" s="181">
        <f>ROUND(I129*H129,2)</f>
        <v>0</v>
      </c>
      <c r="BL129" s="18" t="s">
        <v>194</v>
      </c>
      <c r="BM129" s="180" t="s">
        <v>234</v>
      </c>
    </row>
    <row r="130" spans="1:65" s="2" customFormat="1" ht="19.5">
      <c r="A130" s="35"/>
      <c r="B130" s="36"/>
      <c r="C130" s="37"/>
      <c r="D130" s="184" t="s">
        <v>235</v>
      </c>
      <c r="E130" s="37"/>
      <c r="F130" s="214" t="s">
        <v>236</v>
      </c>
      <c r="G130" s="37"/>
      <c r="H130" s="37"/>
      <c r="I130" s="215"/>
      <c r="J130" s="37"/>
      <c r="K130" s="37"/>
      <c r="L130" s="40"/>
      <c r="M130" s="216"/>
      <c r="N130" s="21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235</v>
      </c>
      <c r="AU130" s="18" t="s">
        <v>81</v>
      </c>
    </row>
    <row r="131" spans="1:65" s="12" customFormat="1" ht="22.9" customHeight="1">
      <c r="B131" s="153"/>
      <c r="C131" s="154"/>
      <c r="D131" s="155" t="s">
        <v>73</v>
      </c>
      <c r="E131" s="167" t="s">
        <v>237</v>
      </c>
      <c r="F131" s="167" t="s">
        <v>238</v>
      </c>
      <c r="G131" s="154"/>
      <c r="H131" s="154"/>
      <c r="I131" s="157"/>
      <c r="J131" s="168">
        <f>BK131</f>
        <v>0</v>
      </c>
      <c r="K131" s="154"/>
      <c r="L131" s="159"/>
      <c r="M131" s="160"/>
      <c r="N131" s="161"/>
      <c r="O131" s="161"/>
      <c r="P131" s="162">
        <f>SUM(P132:P174)</f>
        <v>0</v>
      </c>
      <c r="Q131" s="161"/>
      <c r="R131" s="162">
        <f>SUM(R132:R174)</f>
        <v>24.152673</v>
      </c>
      <c r="S131" s="161"/>
      <c r="T131" s="163">
        <f>SUM(T132:T174)</f>
        <v>23.238057999999999</v>
      </c>
      <c r="AR131" s="164" t="s">
        <v>81</v>
      </c>
      <c r="AT131" s="165" t="s">
        <v>73</v>
      </c>
      <c r="AU131" s="165" t="s">
        <v>79</v>
      </c>
      <c r="AY131" s="164" t="s">
        <v>120</v>
      </c>
      <c r="BK131" s="166">
        <f>SUM(BK132:BK174)</f>
        <v>0</v>
      </c>
    </row>
    <row r="132" spans="1:65" s="2" customFormat="1" ht="37.9" customHeight="1">
      <c r="A132" s="35"/>
      <c r="B132" s="36"/>
      <c r="C132" s="169" t="s">
        <v>239</v>
      </c>
      <c r="D132" s="169" t="s">
        <v>123</v>
      </c>
      <c r="E132" s="170" t="s">
        <v>240</v>
      </c>
      <c r="F132" s="171" t="s">
        <v>241</v>
      </c>
      <c r="G132" s="172" t="s">
        <v>242</v>
      </c>
      <c r="H132" s="173">
        <v>120</v>
      </c>
      <c r="I132" s="174"/>
      <c r="J132" s="175">
        <f>ROUND(I132*H132,2)</f>
        <v>0</v>
      </c>
      <c r="K132" s="171" t="s">
        <v>127</v>
      </c>
      <c r="L132" s="40"/>
      <c r="M132" s="176" t="s">
        <v>19</v>
      </c>
      <c r="N132" s="177" t="s">
        <v>45</v>
      </c>
      <c r="O132" s="65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194</v>
      </c>
      <c r="AT132" s="180" t="s">
        <v>123</v>
      </c>
      <c r="AU132" s="180" t="s">
        <v>81</v>
      </c>
      <c r="AY132" s="18" t="s">
        <v>120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8" t="s">
        <v>79</v>
      </c>
      <c r="BK132" s="181">
        <f>ROUND(I132*H132,2)</f>
        <v>0</v>
      </c>
      <c r="BL132" s="18" t="s">
        <v>194</v>
      </c>
      <c r="BM132" s="180" t="s">
        <v>243</v>
      </c>
    </row>
    <row r="133" spans="1:65" s="13" customFormat="1" ht="11.25">
      <c r="B133" s="182"/>
      <c r="C133" s="183"/>
      <c r="D133" s="184" t="s">
        <v>130</v>
      </c>
      <c r="E133" s="185" t="s">
        <v>19</v>
      </c>
      <c r="F133" s="186" t="s">
        <v>244</v>
      </c>
      <c r="G133" s="183"/>
      <c r="H133" s="187">
        <v>120</v>
      </c>
      <c r="I133" s="188"/>
      <c r="J133" s="183"/>
      <c r="K133" s="183"/>
      <c r="L133" s="189"/>
      <c r="M133" s="190"/>
      <c r="N133" s="191"/>
      <c r="O133" s="191"/>
      <c r="P133" s="191"/>
      <c r="Q133" s="191"/>
      <c r="R133" s="191"/>
      <c r="S133" s="191"/>
      <c r="T133" s="192"/>
      <c r="AT133" s="193" t="s">
        <v>130</v>
      </c>
      <c r="AU133" s="193" t="s">
        <v>81</v>
      </c>
      <c r="AV133" s="13" t="s">
        <v>81</v>
      </c>
      <c r="AW133" s="13" t="s">
        <v>35</v>
      </c>
      <c r="AX133" s="13" t="s">
        <v>79</v>
      </c>
      <c r="AY133" s="193" t="s">
        <v>120</v>
      </c>
    </row>
    <row r="134" spans="1:65" s="2" customFormat="1" ht="37.9" customHeight="1">
      <c r="A134" s="35"/>
      <c r="B134" s="36"/>
      <c r="C134" s="169" t="s">
        <v>245</v>
      </c>
      <c r="D134" s="169" t="s">
        <v>123</v>
      </c>
      <c r="E134" s="170" t="s">
        <v>246</v>
      </c>
      <c r="F134" s="171" t="s">
        <v>247</v>
      </c>
      <c r="G134" s="172" t="s">
        <v>248</v>
      </c>
      <c r="H134" s="173">
        <v>34.725000000000001</v>
      </c>
      <c r="I134" s="174"/>
      <c r="J134" s="175">
        <f>ROUND(I134*H134,2)</f>
        <v>0</v>
      </c>
      <c r="K134" s="171" t="s">
        <v>127</v>
      </c>
      <c r="L134" s="40"/>
      <c r="M134" s="176" t="s">
        <v>19</v>
      </c>
      <c r="N134" s="177" t="s">
        <v>45</v>
      </c>
      <c r="O134" s="65"/>
      <c r="P134" s="178">
        <f>O134*H134</f>
        <v>0</v>
      </c>
      <c r="Q134" s="178">
        <v>1.08E-3</v>
      </c>
      <c r="R134" s="178">
        <f>Q134*H134</f>
        <v>3.7503000000000002E-2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194</v>
      </c>
      <c r="AT134" s="180" t="s">
        <v>123</v>
      </c>
      <c r="AU134" s="180" t="s">
        <v>81</v>
      </c>
      <c r="AY134" s="18" t="s">
        <v>120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8" t="s">
        <v>79</v>
      </c>
      <c r="BK134" s="181">
        <f>ROUND(I134*H134,2)</f>
        <v>0</v>
      </c>
      <c r="BL134" s="18" t="s">
        <v>194</v>
      </c>
      <c r="BM134" s="180" t="s">
        <v>249</v>
      </c>
    </row>
    <row r="135" spans="1:65" s="13" customFormat="1" ht="11.25">
      <c r="B135" s="182"/>
      <c r="C135" s="183"/>
      <c r="D135" s="184" t="s">
        <v>130</v>
      </c>
      <c r="E135" s="185" t="s">
        <v>19</v>
      </c>
      <c r="F135" s="186" t="s">
        <v>250</v>
      </c>
      <c r="G135" s="183"/>
      <c r="H135" s="187">
        <v>6.4050000000000002</v>
      </c>
      <c r="I135" s="188"/>
      <c r="J135" s="183"/>
      <c r="K135" s="183"/>
      <c r="L135" s="189"/>
      <c r="M135" s="190"/>
      <c r="N135" s="191"/>
      <c r="O135" s="191"/>
      <c r="P135" s="191"/>
      <c r="Q135" s="191"/>
      <c r="R135" s="191"/>
      <c r="S135" s="191"/>
      <c r="T135" s="192"/>
      <c r="AT135" s="193" t="s">
        <v>130</v>
      </c>
      <c r="AU135" s="193" t="s">
        <v>81</v>
      </c>
      <c r="AV135" s="13" t="s">
        <v>81</v>
      </c>
      <c r="AW135" s="13" t="s">
        <v>35</v>
      </c>
      <c r="AX135" s="13" t="s">
        <v>74</v>
      </c>
      <c r="AY135" s="193" t="s">
        <v>120</v>
      </c>
    </row>
    <row r="136" spans="1:65" s="13" customFormat="1" ht="11.25">
      <c r="B136" s="182"/>
      <c r="C136" s="183"/>
      <c r="D136" s="184" t="s">
        <v>130</v>
      </c>
      <c r="E136" s="185" t="s">
        <v>19</v>
      </c>
      <c r="F136" s="186" t="s">
        <v>251</v>
      </c>
      <c r="G136" s="183"/>
      <c r="H136" s="187">
        <v>28.32</v>
      </c>
      <c r="I136" s="188"/>
      <c r="J136" s="183"/>
      <c r="K136" s="183"/>
      <c r="L136" s="189"/>
      <c r="M136" s="190"/>
      <c r="N136" s="191"/>
      <c r="O136" s="191"/>
      <c r="P136" s="191"/>
      <c r="Q136" s="191"/>
      <c r="R136" s="191"/>
      <c r="S136" s="191"/>
      <c r="T136" s="192"/>
      <c r="AT136" s="193" t="s">
        <v>130</v>
      </c>
      <c r="AU136" s="193" t="s">
        <v>81</v>
      </c>
      <c r="AV136" s="13" t="s">
        <v>81</v>
      </c>
      <c r="AW136" s="13" t="s">
        <v>35</v>
      </c>
      <c r="AX136" s="13" t="s">
        <v>74</v>
      </c>
      <c r="AY136" s="193" t="s">
        <v>120</v>
      </c>
    </row>
    <row r="137" spans="1:65" s="15" customFormat="1" ht="11.25">
      <c r="B137" s="218"/>
      <c r="C137" s="219"/>
      <c r="D137" s="184" t="s">
        <v>130</v>
      </c>
      <c r="E137" s="220" t="s">
        <v>19</v>
      </c>
      <c r="F137" s="221" t="s">
        <v>252</v>
      </c>
      <c r="G137" s="219"/>
      <c r="H137" s="222">
        <v>34.725000000000001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130</v>
      </c>
      <c r="AU137" s="228" t="s">
        <v>81</v>
      </c>
      <c r="AV137" s="15" t="s">
        <v>128</v>
      </c>
      <c r="AW137" s="15" t="s">
        <v>35</v>
      </c>
      <c r="AX137" s="15" t="s">
        <v>79</v>
      </c>
      <c r="AY137" s="228" t="s">
        <v>120</v>
      </c>
    </row>
    <row r="138" spans="1:65" s="2" customFormat="1" ht="37.9" customHeight="1">
      <c r="A138" s="35"/>
      <c r="B138" s="36"/>
      <c r="C138" s="169" t="s">
        <v>253</v>
      </c>
      <c r="D138" s="169" t="s">
        <v>123</v>
      </c>
      <c r="E138" s="170" t="s">
        <v>254</v>
      </c>
      <c r="F138" s="171" t="s">
        <v>255</v>
      </c>
      <c r="G138" s="172" t="s">
        <v>179</v>
      </c>
      <c r="H138" s="173">
        <v>87.2</v>
      </c>
      <c r="I138" s="174"/>
      <c r="J138" s="175">
        <f>ROUND(I138*H138,2)</f>
        <v>0</v>
      </c>
      <c r="K138" s="171" t="s">
        <v>127</v>
      </c>
      <c r="L138" s="40"/>
      <c r="M138" s="176" t="s">
        <v>19</v>
      </c>
      <c r="N138" s="177" t="s">
        <v>45</v>
      </c>
      <c r="O138" s="65"/>
      <c r="P138" s="178">
        <f>O138*H138</f>
        <v>0</v>
      </c>
      <c r="Q138" s="178">
        <v>0</v>
      </c>
      <c r="R138" s="178">
        <f>Q138*H138</f>
        <v>0</v>
      </c>
      <c r="S138" s="178">
        <v>1.2319999999999999E-2</v>
      </c>
      <c r="T138" s="179">
        <f>S138*H138</f>
        <v>1.0743039999999999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0" t="s">
        <v>194</v>
      </c>
      <c r="AT138" s="180" t="s">
        <v>123</v>
      </c>
      <c r="AU138" s="180" t="s">
        <v>81</v>
      </c>
      <c r="AY138" s="18" t="s">
        <v>120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8" t="s">
        <v>79</v>
      </c>
      <c r="BK138" s="181">
        <f>ROUND(I138*H138,2)</f>
        <v>0</v>
      </c>
      <c r="BL138" s="18" t="s">
        <v>194</v>
      </c>
      <c r="BM138" s="180" t="s">
        <v>256</v>
      </c>
    </row>
    <row r="139" spans="1:65" s="13" customFormat="1" ht="11.25">
      <c r="B139" s="182"/>
      <c r="C139" s="183"/>
      <c r="D139" s="184" t="s">
        <v>130</v>
      </c>
      <c r="E139" s="185" t="s">
        <v>19</v>
      </c>
      <c r="F139" s="186" t="s">
        <v>257</v>
      </c>
      <c r="G139" s="183"/>
      <c r="H139" s="187">
        <v>87.2</v>
      </c>
      <c r="I139" s="188"/>
      <c r="J139" s="183"/>
      <c r="K139" s="183"/>
      <c r="L139" s="189"/>
      <c r="M139" s="190"/>
      <c r="N139" s="191"/>
      <c r="O139" s="191"/>
      <c r="P139" s="191"/>
      <c r="Q139" s="191"/>
      <c r="R139" s="191"/>
      <c r="S139" s="191"/>
      <c r="T139" s="192"/>
      <c r="AT139" s="193" t="s">
        <v>130</v>
      </c>
      <c r="AU139" s="193" t="s">
        <v>81</v>
      </c>
      <c r="AV139" s="13" t="s">
        <v>81</v>
      </c>
      <c r="AW139" s="13" t="s">
        <v>35</v>
      </c>
      <c r="AX139" s="13" t="s">
        <v>79</v>
      </c>
      <c r="AY139" s="193" t="s">
        <v>120</v>
      </c>
    </row>
    <row r="140" spans="1:65" s="2" customFormat="1" ht="37.9" customHeight="1">
      <c r="A140" s="35"/>
      <c r="B140" s="36"/>
      <c r="C140" s="169" t="s">
        <v>258</v>
      </c>
      <c r="D140" s="169" t="s">
        <v>123</v>
      </c>
      <c r="E140" s="170" t="s">
        <v>259</v>
      </c>
      <c r="F140" s="171" t="s">
        <v>260</v>
      </c>
      <c r="G140" s="172" t="s">
        <v>179</v>
      </c>
      <c r="H140" s="173">
        <v>113.1</v>
      </c>
      <c r="I140" s="174"/>
      <c r="J140" s="175">
        <f>ROUND(I140*H140,2)</f>
        <v>0</v>
      </c>
      <c r="K140" s="171" t="s">
        <v>127</v>
      </c>
      <c r="L140" s="40"/>
      <c r="M140" s="176" t="s">
        <v>19</v>
      </c>
      <c r="N140" s="177" t="s">
        <v>45</v>
      </c>
      <c r="O140" s="65"/>
      <c r="P140" s="178">
        <f>O140*H140</f>
        <v>0</v>
      </c>
      <c r="Q140" s="178">
        <v>0</v>
      </c>
      <c r="R140" s="178">
        <f>Q140*H140</f>
        <v>0</v>
      </c>
      <c r="S140" s="178">
        <v>1.584E-2</v>
      </c>
      <c r="T140" s="179">
        <f>S140*H140</f>
        <v>1.791504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194</v>
      </c>
      <c r="AT140" s="180" t="s">
        <v>123</v>
      </c>
      <c r="AU140" s="180" t="s">
        <v>81</v>
      </c>
      <c r="AY140" s="18" t="s">
        <v>120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79</v>
      </c>
      <c r="BK140" s="181">
        <f>ROUND(I140*H140,2)</f>
        <v>0</v>
      </c>
      <c r="BL140" s="18" t="s">
        <v>194</v>
      </c>
      <c r="BM140" s="180" t="s">
        <v>261</v>
      </c>
    </row>
    <row r="141" spans="1:65" s="13" customFormat="1" ht="11.25">
      <c r="B141" s="182"/>
      <c r="C141" s="183"/>
      <c r="D141" s="184" t="s">
        <v>130</v>
      </c>
      <c r="E141" s="185" t="s">
        <v>19</v>
      </c>
      <c r="F141" s="186" t="s">
        <v>262</v>
      </c>
      <c r="G141" s="183"/>
      <c r="H141" s="187">
        <v>113.1</v>
      </c>
      <c r="I141" s="188"/>
      <c r="J141" s="183"/>
      <c r="K141" s="183"/>
      <c r="L141" s="189"/>
      <c r="M141" s="190"/>
      <c r="N141" s="191"/>
      <c r="O141" s="191"/>
      <c r="P141" s="191"/>
      <c r="Q141" s="191"/>
      <c r="R141" s="191"/>
      <c r="S141" s="191"/>
      <c r="T141" s="192"/>
      <c r="AT141" s="193" t="s">
        <v>130</v>
      </c>
      <c r="AU141" s="193" t="s">
        <v>81</v>
      </c>
      <c r="AV141" s="13" t="s">
        <v>81</v>
      </c>
      <c r="AW141" s="13" t="s">
        <v>35</v>
      </c>
      <c r="AX141" s="13" t="s">
        <v>79</v>
      </c>
      <c r="AY141" s="193" t="s">
        <v>120</v>
      </c>
    </row>
    <row r="142" spans="1:65" s="2" customFormat="1" ht="37.9" customHeight="1">
      <c r="A142" s="35"/>
      <c r="B142" s="36"/>
      <c r="C142" s="169" t="s">
        <v>263</v>
      </c>
      <c r="D142" s="169" t="s">
        <v>123</v>
      </c>
      <c r="E142" s="170" t="s">
        <v>264</v>
      </c>
      <c r="F142" s="171" t="s">
        <v>265</v>
      </c>
      <c r="G142" s="172" t="s">
        <v>179</v>
      </c>
      <c r="H142" s="173">
        <v>3</v>
      </c>
      <c r="I142" s="174"/>
      <c r="J142" s="175">
        <f>ROUND(I142*H142,2)</f>
        <v>0</v>
      </c>
      <c r="K142" s="171" t="s">
        <v>127</v>
      </c>
      <c r="L142" s="40"/>
      <c r="M142" s="176" t="s">
        <v>19</v>
      </c>
      <c r="N142" s="177" t="s">
        <v>45</v>
      </c>
      <c r="O142" s="65"/>
      <c r="P142" s="178">
        <f>O142*H142</f>
        <v>0</v>
      </c>
      <c r="Q142" s="178">
        <v>0</v>
      </c>
      <c r="R142" s="178">
        <f>Q142*H142</f>
        <v>0</v>
      </c>
      <c r="S142" s="178">
        <v>2.4750000000000001E-2</v>
      </c>
      <c r="T142" s="179">
        <f>S142*H142</f>
        <v>7.425000000000001E-2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194</v>
      </c>
      <c r="AT142" s="180" t="s">
        <v>123</v>
      </c>
      <c r="AU142" s="180" t="s">
        <v>81</v>
      </c>
      <c r="AY142" s="18" t="s">
        <v>120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79</v>
      </c>
      <c r="BK142" s="181">
        <f>ROUND(I142*H142,2)</f>
        <v>0</v>
      </c>
      <c r="BL142" s="18" t="s">
        <v>194</v>
      </c>
      <c r="BM142" s="180" t="s">
        <v>266</v>
      </c>
    </row>
    <row r="143" spans="1:65" s="2" customFormat="1" ht="62.65" customHeight="1">
      <c r="A143" s="35"/>
      <c r="B143" s="36"/>
      <c r="C143" s="169" t="s">
        <v>267</v>
      </c>
      <c r="D143" s="169" t="s">
        <v>123</v>
      </c>
      <c r="E143" s="170" t="s">
        <v>268</v>
      </c>
      <c r="F143" s="171" t="s">
        <v>269</v>
      </c>
      <c r="G143" s="172" t="s">
        <v>179</v>
      </c>
      <c r="H143" s="173">
        <v>87.2</v>
      </c>
      <c r="I143" s="174"/>
      <c r="J143" s="175">
        <f>ROUND(I143*H143,2)</f>
        <v>0</v>
      </c>
      <c r="K143" s="171" t="s">
        <v>127</v>
      </c>
      <c r="L143" s="40"/>
      <c r="M143" s="176" t="s">
        <v>19</v>
      </c>
      <c r="N143" s="177" t="s">
        <v>45</v>
      </c>
      <c r="O143" s="65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0" t="s">
        <v>194</v>
      </c>
      <c r="AT143" s="180" t="s">
        <v>123</v>
      </c>
      <c r="AU143" s="180" t="s">
        <v>81</v>
      </c>
      <c r="AY143" s="18" t="s">
        <v>120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8" t="s">
        <v>79</v>
      </c>
      <c r="BK143" s="181">
        <f>ROUND(I143*H143,2)</f>
        <v>0</v>
      </c>
      <c r="BL143" s="18" t="s">
        <v>194</v>
      </c>
      <c r="BM143" s="180" t="s">
        <v>270</v>
      </c>
    </row>
    <row r="144" spans="1:65" s="13" customFormat="1" ht="11.25">
      <c r="B144" s="182"/>
      <c r="C144" s="183"/>
      <c r="D144" s="184" t="s">
        <v>130</v>
      </c>
      <c r="E144" s="185" t="s">
        <v>19</v>
      </c>
      <c r="F144" s="186" t="s">
        <v>271</v>
      </c>
      <c r="G144" s="183"/>
      <c r="H144" s="187">
        <v>83</v>
      </c>
      <c r="I144" s="188"/>
      <c r="J144" s="183"/>
      <c r="K144" s="183"/>
      <c r="L144" s="189"/>
      <c r="M144" s="190"/>
      <c r="N144" s="191"/>
      <c r="O144" s="191"/>
      <c r="P144" s="191"/>
      <c r="Q144" s="191"/>
      <c r="R144" s="191"/>
      <c r="S144" s="191"/>
      <c r="T144" s="192"/>
      <c r="AT144" s="193" t="s">
        <v>130</v>
      </c>
      <c r="AU144" s="193" t="s">
        <v>81</v>
      </c>
      <c r="AV144" s="13" t="s">
        <v>81</v>
      </c>
      <c r="AW144" s="13" t="s">
        <v>35</v>
      </c>
      <c r="AX144" s="13" t="s">
        <v>74</v>
      </c>
      <c r="AY144" s="193" t="s">
        <v>120</v>
      </c>
    </row>
    <row r="145" spans="1:65" s="13" customFormat="1" ht="11.25">
      <c r="B145" s="182"/>
      <c r="C145" s="183"/>
      <c r="D145" s="184" t="s">
        <v>130</v>
      </c>
      <c r="E145" s="185" t="s">
        <v>19</v>
      </c>
      <c r="F145" s="186" t="s">
        <v>272</v>
      </c>
      <c r="G145" s="183"/>
      <c r="H145" s="187">
        <v>3.2</v>
      </c>
      <c r="I145" s="188"/>
      <c r="J145" s="183"/>
      <c r="K145" s="183"/>
      <c r="L145" s="189"/>
      <c r="M145" s="190"/>
      <c r="N145" s="191"/>
      <c r="O145" s="191"/>
      <c r="P145" s="191"/>
      <c r="Q145" s="191"/>
      <c r="R145" s="191"/>
      <c r="S145" s="191"/>
      <c r="T145" s="192"/>
      <c r="AT145" s="193" t="s">
        <v>130</v>
      </c>
      <c r="AU145" s="193" t="s">
        <v>81</v>
      </c>
      <c r="AV145" s="13" t="s">
        <v>81</v>
      </c>
      <c r="AW145" s="13" t="s">
        <v>35</v>
      </c>
      <c r="AX145" s="13" t="s">
        <v>74</v>
      </c>
      <c r="AY145" s="193" t="s">
        <v>120</v>
      </c>
    </row>
    <row r="146" spans="1:65" s="13" customFormat="1" ht="11.25">
      <c r="B146" s="182"/>
      <c r="C146" s="183"/>
      <c r="D146" s="184" t="s">
        <v>130</v>
      </c>
      <c r="E146" s="185" t="s">
        <v>19</v>
      </c>
      <c r="F146" s="186" t="s">
        <v>273</v>
      </c>
      <c r="G146" s="183"/>
      <c r="H146" s="187">
        <v>1</v>
      </c>
      <c r="I146" s="188"/>
      <c r="J146" s="183"/>
      <c r="K146" s="183"/>
      <c r="L146" s="189"/>
      <c r="M146" s="190"/>
      <c r="N146" s="191"/>
      <c r="O146" s="191"/>
      <c r="P146" s="191"/>
      <c r="Q146" s="191"/>
      <c r="R146" s="191"/>
      <c r="S146" s="191"/>
      <c r="T146" s="192"/>
      <c r="AT146" s="193" t="s">
        <v>130</v>
      </c>
      <c r="AU146" s="193" t="s">
        <v>81</v>
      </c>
      <c r="AV146" s="13" t="s">
        <v>81</v>
      </c>
      <c r="AW146" s="13" t="s">
        <v>35</v>
      </c>
      <c r="AX146" s="13" t="s">
        <v>74</v>
      </c>
      <c r="AY146" s="193" t="s">
        <v>120</v>
      </c>
    </row>
    <row r="147" spans="1:65" s="15" customFormat="1" ht="11.25">
      <c r="B147" s="218"/>
      <c r="C147" s="219"/>
      <c r="D147" s="184" t="s">
        <v>130</v>
      </c>
      <c r="E147" s="220" t="s">
        <v>19</v>
      </c>
      <c r="F147" s="221" t="s">
        <v>252</v>
      </c>
      <c r="G147" s="219"/>
      <c r="H147" s="222">
        <v>87.2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130</v>
      </c>
      <c r="AU147" s="228" t="s">
        <v>81</v>
      </c>
      <c r="AV147" s="15" t="s">
        <v>128</v>
      </c>
      <c r="AW147" s="15" t="s">
        <v>35</v>
      </c>
      <c r="AX147" s="15" t="s">
        <v>79</v>
      </c>
      <c r="AY147" s="228" t="s">
        <v>120</v>
      </c>
    </row>
    <row r="148" spans="1:65" s="2" customFormat="1" ht="14.45" customHeight="1">
      <c r="A148" s="35"/>
      <c r="B148" s="36"/>
      <c r="C148" s="204" t="s">
        <v>274</v>
      </c>
      <c r="D148" s="204" t="s">
        <v>218</v>
      </c>
      <c r="E148" s="205" t="s">
        <v>275</v>
      </c>
      <c r="F148" s="206" t="s">
        <v>276</v>
      </c>
      <c r="G148" s="207" t="s">
        <v>248</v>
      </c>
      <c r="H148" s="208">
        <v>1.952</v>
      </c>
      <c r="I148" s="209"/>
      <c r="J148" s="210">
        <f>ROUND(I148*H148,2)</f>
        <v>0</v>
      </c>
      <c r="K148" s="206" t="s">
        <v>127</v>
      </c>
      <c r="L148" s="211"/>
      <c r="M148" s="212" t="s">
        <v>19</v>
      </c>
      <c r="N148" s="213" t="s">
        <v>45</v>
      </c>
      <c r="O148" s="65"/>
      <c r="P148" s="178">
        <f>O148*H148</f>
        <v>0</v>
      </c>
      <c r="Q148" s="178">
        <v>0.55000000000000004</v>
      </c>
      <c r="R148" s="178">
        <f>Q148*H148</f>
        <v>1.0736000000000001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221</v>
      </c>
      <c r="AT148" s="180" t="s">
        <v>218</v>
      </c>
      <c r="AU148" s="180" t="s">
        <v>81</v>
      </c>
      <c r="AY148" s="18" t="s">
        <v>120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8" t="s">
        <v>79</v>
      </c>
      <c r="BK148" s="181">
        <f>ROUND(I148*H148,2)</f>
        <v>0</v>
      </c>
      <c r="BL148" s="18" t="s">
        <v>194</v>
      </c>
      <c r="BM148" s="180" t="s">
        <v>277</v>
      </c>
    </row>
    <row r="149" spans="1:65" s="13" customFormat="1" ht="11.25">
      <c r="B149" s="182"/>
      <c r="C149" s="183"/>
      <c r="D149" s="184" t="s">
        <v>130</v>
      </c>
      <c r="E149" s="185" t="s">
        <v>19</v>
      </c>
      <c r="F149" s="186" t="s">
        <v>278</v>
      </c>
      <c r="G149" s="183"/>
      <c r="H149" s="187">
        <v>1.952</v>
      </c>
      <c r="I149" s="188"/>
      <c r="J149" s="183"/>
      <c r="K149" s="183"/>
      <c r="L149" s="189"/>
      <c r="M149" s="190"/>
      <c r="N149" s="191"/>
      <c r="O149" s="191"/>
      <c r="P149" s="191"/>
      <c r="Q149" s="191"/>
      <c r="R149" s="191"/>
      <c r="S149" s="191"/>
      <c r="T149" s="192"/>
      <c r="AT149" s="193" t="s">
        <v>130</v>
      </c>
      <c r="AU149" s="193" t="s">
        <v>81</v>
      </c>
      <c r="AV149" s="13" t="s">
        <v>81</v>
      </c>
      <c r="AW149" s="13" t="s">
        <v>35</v>
      </c>
      <c r="AX149" s="13" t="s">
        <v>79</v>
      </c>
      <c r="AY149" s="193" t="s">
        <v>120</v>
      </c>
    </row>
    <row r="150" spans="1:65" s="2" customFormat="1" ht="24.2" customHeight="1">
      <c r="A150" s="35"/>
      <c r="B150" s="36"/>
      <c r="C150" s="204" t="s">
        <v>279</v>
      </c>
      <c r="D150" s="204" t="s">
        <v>218</v>
      </c>
      <c r="E150" s="205" t="s">
        <v>280</v>
      </c>
      <c r="F150" s="206" t="s">
        <v>281</v>
      </c>
      <c r="G150" s="207" t="s">
        <v>282</v>
      </c>
      <c r="H150" s="208">
        <v>1</v>
      </c>
      <c r="I150" s="209"/>
      <c r="J150" s="210">
        <f>ROUND(I150*H150,2)</f>
        <v>0</v>
      </c>
      <c r="K150" s="206" t="s">
        <v>127</v>
      </c>
      <c r="L150" s="211"/>
      <c r="M150" s="212" t="s">
        <v>19</v>
      </c>
      <c r="N150" s="213" t="s">
        <v>45</v>
      </c>
      <c r="O150" s="65"/>
      <c r="P150" s="178">
        <f>O150*H150</f>
        <v>0</v>
      </c>
      <c r="Q150" s="178">
        <v>1.2999999999999999E-2</v>
      </c>
      <c r="R150" s="178">
        <f>Q150*H150</f>
        <v>1.2999999999999999E-2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221</v>
      </c>
      <c r="AT150" s="180" t="s">
        <v>218</v>
      </c>
      <c r="AU150" s="180" t="s">
        <v>81</v>
      </c>
      <c r="AY150" s="18" t="s">
        <v>120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79</v>
      </c>
      <c r="BK150" s="181">
        <f>ROUND(I150*H150,2)</f>
        <v>0</v>
      </c>
      <c r="BL150" s="18" t="s">
        <v>194</v>
      </c>
      <c r="BM150" s="180" t="s">
        <v>283</v>
      </c>
    </row>
    <row r="151" spans="1:65" s="2" customFormat="1" ht="24.2" customHeight="1">
      <c r="A151" s="35"/>
      <c r="B151" s="36"/>
      <c r="C151" s="204" t="s">
        <v>284</v>
      </c>
      <c r="D151" s="204" t="s">
        <v>218</v>
      </c>
      <c r="E151" s="205" t="s">
        <v>285</v>
      </c>
      <c r="F151" s="206" t="s">
        <v>286</v>
      </c>
      <c r="G151" s="207" t="s">
        <v>282</v>
      </c>
      <c r="H151" s="208">
        <v>1</v>
      </c>
      <c r="I151" s="209"/>
      <c r="J151" s="210">
        <f>ROUND(I151*H151,2)</f>
        <v>0</v>
      </c>
      <c r="K151" s="206" t="s">
        <v>127</v>
      </c>
      <c r="L151" s="211"/>
      <c r="M151" s="212" t="s">
        <v>19</v>
      </c>
      <c r="N151" s="213" t="s">
        <v>45</v>
      </c>
      <c r="O151" s="65"/>
      <c r="P151" s="178">
        <f>O151*H151</f>
        <v>0</v>
      </c>
      <c r="Q151" s="178">
        <v>6.6400000000000001E-3</v>
      </c>
      <c r="R151" s="178">
        <f>Q151*H151</f>
        <v>6.6400000000000001E-3</v>
      </c>
      <c r="S151" s="178">
        <v>0</v>
      </c>
      <c r="T151" s="17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0" t="s">
        <v>221</v>
      </c>
      <c r="AT151" s="180" t="s">
        <v>218</v>
      </c>
      <c r="AU151" s="180" t="s">
        <v>81</v>
      </c>
      <c r="AY151" s="18" t="s">
        <v>120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8" t="s">
        <v>79</v>
      </c>
      <c r="BK151" s="181">
        <f>ROUND(I151*H151,2)</f>
        <v>0</v>
      </c>
      <c r="BL151" s="18" t="s">
        <v>194</v>
      </c>
      <c r="BM151" s="180" t="s">
        <v>287</v>
      </c>
    </row>
    <row r="152" spans="1:65" s="2" customFormat="1" ht="14.45" customHeight="1">
      <c r="A152" s="35"/>
      <c r="B152" s="36"/>
      <c r="C152" s="204" t="s">
        <v>221</v>
      </c>
      <c r="D152" s="204" t="s">
        <v>218</v>
      </c>
      <c r="E152" s="205" t="s">
        <v>288</v>
      </c>
      <c r="F152" s="206" t="s">
        <v>289</v>
      </c>
      <c r="G152" s="207" t="s">
        <v>242</v>
      </c>
      <c r="H152" s="208">
        <v>50</v>
      </c>
      <c r="I152" s="209"/>
      <c r="J152" s="210">
        <f>ROUND(I152*H152,2)</f>
        <v>0</v>
      </c>
      <c r="K152" s="206" t="s">
        <v>127</v>
      </c>
      <c r="L152" s="211"/>
      <c r="M152" s="212" t="s">
        <v>19</v>
      </c>
      <c r="N152" s="213" t="s">
        <v>45</v>
      </c>
      <c r="O152" s="65"/>
      <c r="P152" s="178">
        <f>O152*H152</f>
        <v>0</v>
      </c>
      <c r="Q152" s="178">
        <v>4.0000000000000003E-5</v>
      </c>
      <c r="R152" s="178">
        <f>Q152*H152</f>
        <v>2E-3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221</v>
      </c>
      <c r="AT152" s="180" t="s">
        <v>218</v>
      </c>
      <c r="AU152" s="180" t="s">
        <v>81</v>
      </c>
      <c r="AY152" s="18" t="s">
        <v>120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79</v>
      </c>
      <c r="BK152" s="181">
        <f>ROUND(I152*H152,2)</f>
        <v>0</v>
      </c>
      <c r="BL152" s="18" t="s">
        <v>194</v>
      </c>
      <c r="BM152" s="180" t="s">
        <v>290</v>
      </c>
    </row>
    <row r="153" spans="1:65" s="2" customFormat="1" ht="62.65" customHeight="1">
      <c r="A153" s="35"/>
      <c r="B153" s="36"/>
      <c r="C153" s="169" t="s">
        <v>291</v>
      </c>
      <c r="D153" s="169" t="s">
        <v>123</v>
      </c>
      <c r="E153" s="170" t="s">
        <v>292</v>
      </c>
      <c r="F153" s="171" t="s">
        <v>293</v>
      </c>
      <c r="G153" s="172" t="s">
        <v>179</v>
      </c>
      <c r="H153" s="173">
        <v>113.1</v>
      </c>
      <c r="I153" s="174"/>
      <c r="J153" s="175">
        <f>ROUND(I153*H153,2)</f>
        <v>0</v>
      </c>
      <c r="K153" s="171" t="s">
        <v>127</v>
      </c>
      <c r="L153" s="40"/>
      <c r="M153" s="176" t="s">
        <v>19</v>
      </c>
      <c r="N153" s="177" t="s">
        <v>45</v>
      </c>
      <c r="O153" s="65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0" t="s">
        <v>194</v>
      </c>
      <c r="AT153" s="180" t="s">
        <v>123</v>
      </c>
      <c r="AU153" s="180" t="s">
        <v>81</v>
      </c>
      <c r="AY153" s="18" t="s">
        <v>120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8" t="s">
        <v>79</v>
      </c>
      <c r="BK153" s="181">
        <f>ROUND(I153*H153,2)</f>
        <v>0</v>
      </c>
      <c r="BL153" s="18" t="s">
        <v>194</v>
      </c>
      <c r="BM153" s="180" t="s">
        <v>294</v>
      </c>
    </row>
    <row r="154" spans="1:65" s="13" customFormat="1" ht="11.25">
      <c r="B154" s="182"/>
      <c r="C154" s="183"/>
      <c r="D154" s="184" t="s">
        <v>130</v>
      </c>
      <c r="E154" s="185" t="s">
        <v>19</v>
      </c>
      <c r="F154" s="186" t="s">
        <v>295</v>
      </c>
      <c r="G154" s="183"/>
      <c r="H154" s="187">
        <v>94.4</v>
      </c>
      <c r="I154" s="188"/>
      <c r="J154" s="183"/>
      <c r="K154" s="183"/>
      <c r="L154" s="189"/>
      <c r="M154" s="190"/>
      <c r="N154" s="191"/>
      <c r="O154" s="191"/>
      <c r="P154" s="191"/>
      <c r="Q154" s="191"/>
      <c r="R154" s="191"/>
      <c r="S154" s="191"/>
      <c r="T154" s="192"/>
      <c r="AT154" s="193" t="s">
        <v>130</v>
      </c>
      <c r="AU154" s="193" t="s">
        <v>81</v>
      </c>
      <c r="AV154" s="13" t="s">
        <v>81</v>
      </c>
      <c r="AW154" s="13" t="s">
        <v>35</v>
      </c>
      <c r="AX154" s="13" t="s">
        <v>74</v>
      </c>
      <c r="AY154" s="193" t="s">
        <v>120</v>
      </c>
    </row>
    <row r="155" spans="1:65" s="13" customFormat="1" ht="11.25">
      <c r="B155" s="182"/>
      <c r="C155" s="183"/>
      <c r="D155" s="184" t="s">
        <v>130</v>
      </c>
      <c r="E155" s="185" t="s">
        <v>19</v>
      </c>
      <c r="F155" s="186" t="s">
        <v>296</v>
      </c>
      <c r="G155" s="183"/>
      <c r="H155" s="187">
        <v>10.5</v>
      </c>
      <c r="I155" s="188"/>
      <c r="J155" s="183"/>
      <c r="K155" s="183"/>
      <c r="L155" s="189"/>
      <c r="M155" s="190"/>
      <c r="N155" s="191"/>
      <c r="O155" s="191"/>
      <c r="P155" s="191"/>
      <c r="Q155" s="191"/>
      <c r="R155" s="191"/>
      <c r="S155" s="191"/>
      <c r="T155" s="192"/>
      <c r="AT155" s="193" t="s">
        <v>130</v>
      </c>
      <c r="AU155" s="193" t="s">
        <v>81</v>
      </c>
      <c r="AV155" s="13" t="s">
        <v>81</v>
      </c>
      <c r="AW155" s="13" t="s">
        <v>35</v>
      </c>
      <c r="AX155" s="13" t="s">
        <v>74</v>
      </c>
      <c r="AY155" s="193" t="s">
        <v>120</v>
      </c>
    </row>
    <row r="156" spans="1:65" s="13" customFormat="1" ht="11.25">
      <c r="B156" s="182"/>
      <c r="C156" s="183"/>
      <c r="D156" s="184" t="s">
        <v>130</v>
      </c>
      <c r="E156" s="185" t="s">
        <v>19</v>
      </c>
      <c r="F156" s="186" t="s">
        <v>297</v>
      </c>
      <c r="G156" s="183"/>
      <c r="H156" s="187">
        <v>8.1999999999999993</v>
      </c>
      <c r="I156" s="188"/>
      <c r="J156" s="183"/>
      <c r="K156" s="183"/>
      <c r="L156" s="189"/>
      <c r="M156" s="190"/>
      <c r="N156" s="191"/>
      <c r="O156" s="191"/>
      <c r="P156" s="191"/>
      <c r="Q156" s="191"/>
      <c r="R156" s="191"/>
      <c r="S156" s="191"/>
      <c r="T156" s="192"/>
      <c r="AT156" s="193" t="s">
        <v>130</v>
      </c>
      <c r="AU156" s="193" t="s">
        <v>81</v>
      </c>
      <c r="AV156" s="13" t="s">
        <v>81</v>
      </c>
      <c r="AW156" s="13" t="s">
        <v>35</v>
      </c>
      <c r="AX156" s="13" t="s">
        <v>74</v>
      </c>
      <c r="AY156" s="193" t="s">
        <v>120</v>
      </c>
    </row>
    <row r="157" spans="1:65" s="15" customFormat="1" ht="11.25">
      <c r="B157" s="218"/>
      <c r="C157" s="219"/>
      <c r="D157" s="184" t="s">
        <v>130</v>
      </c>
      <c r="E157" s="220" t="s">
        <v>19</v>
      </c>
      <c r="F157" s="221" t="s">
        <v>252</v>
      </c>
      <c r="G157" s="219"/>
      <c r="H157" s="222">
        <v>113.1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130</v>
      </c>
      <c r="AU157" s="228" t="s">
        <v>81</v>
      </c>
      <c r="AV157" s="15" t="s">
        <v>128</v>
      </c>
      <c r="AW157" s="15" t="s">
        <v>35</v>
      </c>
      <c r="AX157" s="15" t="s">
        <v>79</v>
      </c>
      <c r="AY157" s="228" t="s">
        <v>120</v>
      </c>
    </row>
    <row r="158" spans="1:65" s="2" customFormat="1" ht="14.45" customHeight="1">
      <c r="A158" s="35"/>
      <c r="B158" s="36"/>
      <c r="C158" s="204" t="s">
        <v>298</v>
      </c>
      <c r="D158" s="204" t="s">
        <v>218</v>
      </c>
      <c r="E158" s="205" t="s">
        <v>299</v>
      </c>
      <c r="F158" s="206" t="s">
        <v>300</v>
      </c>
      <c r="G158" s="207" t="s">
        <v>248</v>
      </c>
      <c r="H158" s="208">
        <v>4.25</v>
      </c>
      <c r="I158" s="209"/>
      <c r="J158" s="210">
        <f>ROUND(I158*H158,2)</f>
        <v>0</v>
      </c>
      <c r="K158" s="206" t="s">
        <v>127</v>
      </c>
      <c r="L158" s="211"/>
      <c r="M158" s="212" t="s">
        <v>19</v>
      </c>
      <c r="N158" s="213" t="s">
        <v>45</v>
      </c>
      <c r="O158" s="65"/>
      <c r="P158" s="178">
        <f>O158*H158</f>
        <v>0</v>
      </c>
      <c r="Q158" s="178">
        <v>0.55000000000000004</v>
      </c>
      <c r="R158" s="178">
        <f>Q158*H158</f>
        <v>2.3375000000000004</v>
      </c>
      <c r="S158" s="178">
        <v>0</v>
      </c>
      <c r="T158" s="17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0" t="s">
        <v>221</v>
      </c>
      <c r="AT158" s="180" t="s">
        <v>218</v>
      </c>
      <c r="AU158" s="180" t="s">
        <v>81</v>
      </c>
      <c r="AY158" s="18" t="s">
        <v>120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8" t="s">
        <v>79</v>
      </c>
      <c r="BK158" s="181">
        <f>ROUND(I158*H158,2)</f>
        <v>0</v>
      </c>
      <c r="BL158" s="18" t="s">
        <v>194</v>
      </c>
      <c r="BM158" s="180" t="s">
        <v>301</v>
      </c>
    </row>
    <row r="159" spans="1:65" s="13" customFormat="1" ht="11.25">
      <c r="B159" s="182"/>
      <c r="C159" s="183"/>
      <c r="D159" s="184" t="s">
        <v>130</v>
      </c>
      <c r="E159" s="185" t="s">
        <v>19</v>
      </c>
      <c r="F159" s="186" t="s">
        <v>302</v>
      </c>
      <c r="G159" s="183"/>
      <c r="H159" s="187">
        <v>4.25</v>
      </c>
      <c r="I159" s="188"/>
      <c r="J159" s="183"/>
      <c r="K159" s="183"/>
      <c r="L159" s="189"/>
      <c r="M159" s="190"/>
      <c r="N159" s="191"/>
      <c r="O159" s="191"/>
      <c r="P159" s="191"/>
      <c r="Q159" s="191"/>
      <c r="R159" s="191"/>
      <c r="S159" s="191"/>
      <c r="T159" s="192"/>
      <c r="AT159" s="193" t="s">
        <v>130</v>
      </c>
      <c r="AU159" s="193" t="s">
        <v>81</v>
      </c>
      <c r="AV159" s="13" t="s">
        <v>81</v>
      </c>
      <c r="AW159" s="13" t="s">
        <v>35</v>
      </c>
      <c r="AX159" s="13" t="s">
        <v>79</v>
      </c>
      <c r="AY159" s="193" t="s">
        <v>120</v>
      </c>
    </row>
    <row r="160" spans="1:65" s="2" customFormat="1" ht="24.2" customHeight="1">
      <c r="A160" s="35"/>
      <c r="B160" s="36"/>
      <c r="C160" s="204" t="s">
        <v>303</v>
      </c>
      <c r="D160" s="204" t="s">
        <v>218</v>
      </c>
      <c r="E160" s="205" t="s">
        <v>280</v>
      </c>
      <c r="F160" s="206" t="s">
        <v>281</v>
      </c>
      <c r="G160" s="207" t="s">
        <v>282</v>
      </c>
      <c r="H160" s="208">
        <v>1</v>
      </c>
      <c r="I160" s="209"/>
      <c r="J160" s="210">
        <f>ROUND(I160*H160,2)</f>
        <v>0</v>
      </c>
      <c r="K160" s="206" t="s">
        <v>127</v>
      </c>
      <c r="L160" s="211"/>
      <c r="M160" s="212" t="s">
        <v>19</v>
      </c>
      <c r="N160" s="213" t="s">
        <v>45</v>
      </c>
      <c r="O160" s="65"/>
      <c r="P160" s="178">
        <f>O160*H160</f>
        <v>0</v>
      </c>
      <c r="Q160" s="178">
        <v>1.2999999999999999E-2</v>
      </c>
      <c r="R160" s="178">
        <f>Q160*H160</f>
        <v>1.2999999999999999E-2</v>
      </c>
      <c r="S160" s="178">
        <v>0</v>
      </c>
      <c r="T160" s="17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0" t="s">
        <v>221</v>
      </c>
      <c r="AT160" s="180" t="s">
        <v>218</v>
      </c>
      <c r="AU160" s="180" t="s">
        <v>81</v>
      </c>
      <c r="AY160" s="18" t="s">
        <v>120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79</v>
      </c>
      <c r="BK160" s="181">
        <f>ROUND(I160*H160,2)</f>
        <v>0</v>
      </c>
      <c r="BL160" s="18" t="s">
        <v>194</v>
      </c>
      <c r="BM160" s="180" t="s">
        <v>304</v>
      </c>
    </row>
    <row r="161" spans="1:65" s="2" customFormat="1" ht="24.2" customHeight="1">
      <c r="A161" s="35"/>
      <c r="B161" s="36"/>
      <c r="C161" s="204" t="s">
        <v>305</v>
      </c>
      <c r="D161" s="204" t="s">
        <v>218</v>
      </c>
      <c r="E161" s="205" t="s">
        <v>285</v>
      </c>
      <c r="F161" s="206" t="s">
        <v>286</v>
      </c>
      <c r="G161" s="207" t="s">
        <v>282</v>
      </c>
      <c r="H161" s="208">
        <v>1</v>
      </c>
      <c r="I161" s="209"/>
      <c r="J161" s="210">
        <f>ROUND(I161*H161,2)</f>
        <v>0</v>
      </c>
      <c r="K161" s="206" t="s">
        <v>127</v>
      </c>
      <c r="L161" s="211"/>
      <c r="M161" s="212" t="s">
        <v>19</v>
      </c>
      <c r="N161" s="213" t="s">
        <v>45</v>
      </c>
      <c r="O161" s="65"/>
      <c r="P161" s="178">
        <f>O161*H161</f>
        <v>0</v>
      </c>
      <c r="Q161" s="178">
        <v>6.6400000000000001E-3</v>
      </c>
      <c r="R161" s="178">
        <f>Q161*H161</f>
        <v>6.6400000000000001E-3</v>
      </c>
      <c r="S161" s="178">
        <v>0</v>
      </c>
      <c r="T161" s="17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221</v>
      </c>
      <c r="AT161" s="180" t="s">
        <v>218</v>
      </c>
      <c r="AU161" s="180" t="s">
        <v>81</v>
      </c>
      <c r="AY161" s="18" t="s">
        <v>120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8" t="s">
        <v>79</v>
      </c>
      <c r="BK161" s="181">
        <f>ROUND(I161*H161,2)</f>
        <v>0</v>
      </c>
      <c r="BL161" s="18" t="s">
        <v>194</v>
      </c>
      <c r="BM161" s="180" t="s">
        <v>306</v>
      </c>
    </row>
    <row r="162" spans="1:65" s="2" customFormat="1" ht="14.45" customHeight="1">
      <c r="A162" s="35"/>
      <c r="B162" s="36"/>
      <c r="C162" s="204" t="s">
        <v>307</v>
      </c>
      <c r="D162" s="204" t="s">
        <v>218</v>
      </c>
      <c r="E162" s="205" t="s">
        <v>288</v>
      </c>
      <c r="F162" s="206" t="s">
        <v>289</v>
      </c>
      <c r="G162" s="207" t="s">
        <v>242</v>
      </c>
      <c r="H162" s="208">
        <v>40</v>
      </c>
      <c r="I162" s="209"/>
      <c r="J162" s="210">
        <f>ROUND(I162*H162,2)</f>
        <v>0</v>
      </c>
      <c r="K162" s="206" t="s">
        <v>127</v>
      </c>
      <c r="L162" s="211"/>
      <c r="M162" s="212" t="s">
        <v>19</v>
      </c>
      <c r="N162" s="213" t="s">
        <v>45</v>
      </c>
      <c r="O162" s="65"/>
      <c r="P162" s="178">
        <f>O162*H162</f>
        <v>0</v>
      </c>
      <c r="Q162" s="178">
        <v>4.0000000000000003E-5</v>
      </c>
      <c r="R162" s="178">
        <f>Q162*H162</f>
        <v>1.6000000000000001E-3</v>
      </c>
      <c r="S162" s="178">
        <v>0</v>
      </c>
      <c r="T162" s="17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0" t="s">
        <v>221</v>
      </c>
      <c r="AT162" s="180" t="s">
        <v>218</v>
      </c>
      <c r="AU162" s="180" t="s">
        <v>81</v>
      </c>
      <c r="AY162" s="18" t="s">
        <v>120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8" t="s">
        <v>79</v>
      </c>
      <c r="BK162" s="181">
        <f>ROUND(I162*H162,2)</f>
        <v>0</v>
      </c>
      <c r="BL162" s="18" t="s">
        <v>194</v>
      </c>
      <c r="BM162" s="180" t="s">
        <v>308</v>
      </c>
    </row>
    <row r="163" spans="1:65" s="2" customFormat="1" ht="62.65" customHeight="1">
      <c r="A163" s="35"/>
      <c r="B163" s="36"/>
      <c r="C163" s="169" t="s">
        <v>309</v>
      </c>
      <c r="D163" s="169" t="s">
        <v>123</v>
      </c>
      <c r="E163" s="170" t="s">
        <v>310</v>
      </c>
      <c r="F163" s="171" t="s">
        <v>311</v>
      </c>
      <c r="G163" s="172" t="s">
        <v>179</v>
      </c>
      <c r="H163" s="173">
        <v>3</v>
      </c>
      <c r="I163" s="174"/>
      <c r="J163" s="175">
        <f>ROUND(I163*H163,2)</f>
        <v>0</v>
      </c>
      <c r="K163" s="171" t="s">
        <v>127</v>
      </c>
      <c r="L163" s="40"/>
      <c r="M163" s="176" t="s">
        <v>19</v>
      </c>
      <c r="N163" s="177" t="s">
        <v>45</v>
      </c>
      <c r="O163" s="65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0" t="s">
        <v>194</v>
      </c>
      <c r="AT163" s="180" t="s">
        <v>123</v>
      </c>
      <c r="AU163" s="180" t="s">
        <v>81</v>
      </c>
      <c r="AY163" s="18" t="s">
        <v>120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8" t="s">
        <v>79</v>
      </c>
      <c r="BK163" s="181">
        <f>ROUND(I163*H163,2)</f>
        <v>0</v>
      </c>
      <c r="BL163" s="18" t="s">
        <v>194</v>
      </c>
      <c r="BM163" s="180" t="s">
        <v>312</v>
      </c>
    </row>
    <row r="164" spans="1:65" s="13" customFormat="1" ht="11.25">
      <c r="B164" s="182"/>
      <c r="C164" s="183"/>
      <c r="D164" s="184" t="s">
        <v>130</v>
      </c>
      <c r="E164" s="185" t="s">
        <v>19</v>
      </c>
      <c r="F164" s="186" t="s">
        <v>313</v>
      </c>
      <c r="G164" s="183"/>
      <c r="H164" s="187">
        <v>3</v>
      </c>
      <c r="I164" s="188"/>
      <c r="J164" s="183"/>
      <c r="K164" s="183"/>
      <c r="L164" s="189"/>
      <c r="M164" s="190"/>
      <c r="N164" s="191"/>
      <c r="O164" s="191"/>
      <c r="P164" s="191"/>
      <c r="Q164" s="191"/>
      <c r="R164" s="191"/>
      <c r="S164" s="191"/>
      <c r="T164" s="192"/>
      <c r="AT164" s="193" t="s">
        <v>130</v>
      </c>
      <c r="AU164" s="193" t="s">
        <v>81</v>
      </c>
      <c r="AV164" s="13" t="s">
        <v>81</v>
      </c>
      <c r="AW164" s="13" t="s">
        <v>35</v>
      </c>
      <c r="AX164" s="13" t="s">
        <v>79</v>
      </c>
      <c r="AY164" s="193" t="s">
        <v>120</v>
      </c>
    </row>
    <row r="165" spans="1:65" s="2" customFormat="1" ht="14.45" customHeight="1">
      <c r="A165" s="35"/>
      <c r="B165" s="36"/>
      <c r="C165" s="204" t="s">
        <v>314</v>
      </c>
      <c r="D165" s="204" t="s">
        <v>218</v>
      </c>
      <c r="E165" s="205" t="s">
        <v>315</v>
      </c>
      <c r="F165" s="206" t="s">
        <v>316</v>
      </c>
      <c r="G165" s="207" t="s">
        <v>248</v>
      </c>
      <c r="H165" s="208">
        <v>0.20399999999999999</v>
      </c>
      <c r="I165" s="209"/>
      <c r="J165" s="210">
        <f>ROUND(I165*H165,2)</f>
        <v>0</v>
      </c>
      <c r="K165" s="206" t="s">
        <v>127</v>
      </c>
      <c r="L165" s="211"/>
      <c r="M165" s="212" t="s">
        <v>19</v>
      </c>
      <c r="N165" s="213" t="s">
        <v>45</v>
      </c>
      <c r="O165" s="65"/>
      <c r="P165" s="178">
        <f>O165*H165</f>
        <v>0</v>
      </c>
      <c r="Q165" s="178">
        <v>0.55000000000000004</v>
      </c>
      <c r="R165" s="178">
        <f>Q165*H165</f>
        <v>0.11220000000000001</v>
      </c>
      <c r="S165" s="178">
        <v>0</v>
      </c>
      <c r="T165" s="17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0" t="s">
        <v>221</v>
      </c>
      <c r="AT165" s="180" t="s">
        <v>218</v>
      </c>
      <c r="AU165" s="180" t="s">
        <v>81</v>
      </c>
      <c r="AY165" s="18" t="s">
        <v>120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8" t="s">
        <v>79</v>
      </c>
      <c r="BK165" s="181">
        <f>ROUND(I165*H165,2)</f>
        <v>0</v>
      </c>
      <c r="BL165" s="18" t="s">
        <v>194</v>
      </c>
      <c r="BM165" s="180" t="s">
        <v>317</v>
      </c>
    </row>
    <row r="166" spans="1:65" s="2" customFormat="1" ht="24.2" customHeight="1">
      <c r="A166" s="35"/>
      <c r="B166" s="36"/>
      <c r="C166" s="204" t="s">
        <v>318</v>
      </c>
      <c r="D166" s="204" t="s">
        <v>218</v>
      </c>
      <c r="E166" s="205" t="s">
        <v>285</v>
      </c>
      <c r="F166" s="206" t="s">
        <v>286</v>
      </c>
      <c r="G166" s="207" t="s">
        <v>282</v>
      </c>
      <c r="H166" s="208">
        <v>1</v>
      </c>
      <c r="I166" s="209"/>
      <c r="J166" s="210">
        <f>ROUND(I166*H166,2)</f>
        <v>0</v>
      </c>
      <c r="K166" s="206" t="s">
        <v>127</v>
      </c>
      <c r="L166" s="211"/>
      <c r="M166" s="212" t="s">
        <v>19</v>
      </c>
      <c r="N166" s="213" t="s">
        <v>45</v>
      </c>
      <c r="O166" s="65"/>
      <c r="P166" s="178">
        <f>O166*H166</f>
        <v>0</v>
      </c>
      <c r="Q166" s="178">
        <v>6.6400000000000001E-3</v>
      </c>
      <c r="R166" s="178">
        <f>Q166*H166</f>
        <v>6.6400000000000001E-3</v>
      </c>
      <c r="S166" s="178">
        <v>0</v>
      </c>
      <c r="T166" s="17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0" t="s">
        <v>221</v>
      </c>
      <c r="AT166" s="180" t="s">
        <v>218</v>
      </c>
      <c r="AU166" s="180" t="s">
        <v>81</v>
      </c>
      <c r="AY166" s="18" t="s">
        <v>120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79</v>
      </c>
      <c r="BK166" s="181">
        <f>ROUND(I166*H166,2)</f>
        <v>0</v>
      </c>
      <c r="BL166" s="18" t="s">
        <v>194</v>
      </c>
      <c r="BM166" s="180" t="s">
        <v>319</v>
      </c>
    </row>
    <row r="167" spans="1:65" s="2" customFormat="1" ht="14.45" customHeight="1">
      <c r="A167" s="35"/>
      <c r="B167" s="36"/>
      <c r="C167" s="204" t="s">
        <v>320</v>
      </c>
      <c r="D167" s="204" t="s">
        <v>218</v>
      </c>
      <c r="E167" s="205" t="s">
        <v>288</v>
      </c>
      <c r="F167" s="206" t="s">
        <v>289</v>
      </c>
      <c r="G167" s="207" t="s">
        <v>242</v>
      </c>
      <c r="H167" s="208">
        <v>10</v>
      </c>
      <c r="I167" s="209"/>
      <c r="J167" s="210">
        <f>ROUND(I167*H167,2)</f>
        <v>0</v>
      </c>
      <c r="K167" s="206" t="s">
        <v>127</v>
      </c>
      <c r="L167" s="211"/>
      <c r="M167" s="212" t="s">
        <v>19</v>
      </c>
      <c r="N167" s="213" t="s">
        <v>45</v>
      </c>
      <c r="O167" s="65"/>
      <c r="P167" s="178">
        <f>O167*H167</f>
        <v>0</v>
      </c>
      <c r="Q167" s="178">
        <v>4.0000000000000003E-5</v>
      </c>
      <c r="R167" s="178">
        <f>Q167*H167</f>
        <v>4.0000000000000002E-4</v>
      </c>
      <c r="S167" s="178">
        <v>0</v>
      </c>
      <c r="T167" s="17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0" t="s">
        <v>221</v>
      </c>
      <c r="AT167" s="180" t="s">
        <v>218</v>
      </c>
      <c r="AU167" s="180" t="s">
        <v>81</v>
      </c>
      <c r="AY167" s="18" t="s">
        <v>120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79</v>
      </c>
      <c r="BK167" s="181">
        <f>ROUND(I167*H167,2)</f>
        <v>0</v>
      </c>
      <c r="BL167" s="18" t="s">
        <v>194</v>
      </c>
      <c r="BM167" s="180" t="s">
        <v>321</v>
      </c>
    </row>
    <row r="168" spans="1:65" s="2" customFormat="1" ht="37.9" customHeight="1">
      <c r="A168" s="35"/>
      <c r="B168" s="36"/>
      <c r="C168" s="169" t="s">
        <v>322</v>
      </c>
      <c r="D168" s="169" t="s">
        <v>123</v>
      </c>
      <c r="E168" s="170" t="s">
        <v>323</v>
      </c>
      <c r="F168" s="171" t="s">
        <v>324</v>
      </c>
      <c r="G168" s="172" t="s">
        <v>126</v>
      </c>
      <c r="H168" s="173">
        <v>1353.2</v>
      </c>
      <c r="I168" s="174"/>
      <c r="J168" s="175">
        <f>ROUND(I168*H168,2)</f>
        <v>0</v>
      </c>
      <c r="K168" s="171" t="s">
        <v>127</v>
      </c>
      <c r="L168" s="40"/>
      <c r="M168" s="176" t="s">
        <v>19</v>
      </c>
      <c r="N168" s="177" t="s">
        <v>45</v>
      </c>
      <c r="O168" s="65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0" t="s">
        <v>194</v>
      </c>
      <c r="AT168" s="180" t="s">
        <v>123</v>
      </c>
      <c r="AU168" s="180" t="s">
        <v>81</v>
      </c>
      <c r="AY168" s="18" t="s">
        <v>120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8" t="s">
        <v>79</v>
      </c>
      <c r="BK168" s="181">
        <f>ROUND(I168*H168,2)</f>
        <v>0</v>
      </c>
      <c r="BL168" s="18" t="s">
        <v>194</v>
      </c>
      <c r="BM168" s="180" t="s">
        <v>325</v>
      </c>
    </row>
    <row r="169" spans="1:65" s="2" customFormat="1" ht="24.2" customHeight="1">
      <c r="A169" s="35"/>
      <c r="B169" s="36"/>
      <c r="C169" s="204" t="s">
        <v>326</v>
      </c>
      <c r="D169" s="204" t="s">
        <v>218</v>
      </c>
      <c r="E169" s="205" t="s">
        <v>327</v>
      </c>
      <c r="F169" s="206" t="s">
        <v>328</v>
      </c>
      <c r="G169" s="207" t="s">
        <v>248</v>
      </c>
      <c r="H169" s="208">
        <v>37.348999999999997</v>
      </c>
      <c r="I169" s="209"/>
      <c r="J169" s="210">
        <f>ROUND(I169*H169,2)</f>
        <v>0</v>
      </c>
      <c r="K169" s="206" t="s">
        <v>127</v>
      </c>
      <c r="L169" s="211"/>
      <c r="M169" s="212" t="s">
        <v>19</v>
      </c>
      <c r="N169" s="213" t="s">
        <v>45</v>
      </c>
      <c r="O169" s="65"/>
      <c r="P169" s="178">
        <f>O169*H169</f>
        <v>0</v>
      </c>
      <c r="Q169" s="178">
        <v>0.55000000000000004</v>
      </c>
      <c r="R169" s="178">
        <f>Q169*H169</f>
        <v>20.54195</v>
      </c>
      <c r="S169" s="178">
        <v>0</v>
      </c>
      <c r="T169" s="17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0" t="s">
        <v>221</v>
      </c>
      <c r="AT169" s="180" t="s">
        <v>218</v>
      </c>
      <c r="AU169" s="180" t="s">
        <v>81</v>
      </c>
      <c r="AY169" s="18" t="s">
        <v>120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8" t="s">
        <v>79</v>
      </c>
      <c r="BK169" s="181">
        <f>ROUND(I169*H169,2)</f>
        <v>0</v>
      </c>
      <c r="BL169" s="18" t="s">
        <v>194</v>
      </c>
      <c r="BM169" s="180" t="s">
        <v>329</v>
      </c>
    </row>
    <row r="170" spans="1:65" s="13" customFormat="1" ht="11.25">
      <c r="B170" s="182"/>
      <c r="C170" s="183"/>
      <c r="D170" s="184" t="s">
        <v>130</v>
      </c>
      <c r="E170" s="185" t="s">
        <v>19</v>
      </c>
      <c r="F170" s="186" t="s">
        <v>330</v>
      </c>
      <c r="G170" s="183"/>
      <c r="H170" s="187">
        <v>32.476999999999997</v>
      </c>
      <c r="I170" s="188"/>
      <c r="J170" s="183"/>
      <c r="K170" s="183"/>
      <c r="L170" s="189"/>
      <c r="M170" s="190"/>
      <c r="N170" s="191"/>
      <c r="O170" s="191"/>
      <c r="P170" s="191"/>
      <c r="Q170" s="191"/>
      <c r="R170" s="191"/>
      <c r="S170" s="191"/>
      <c r="T170" s="192"/>
      <c r="AT170" s="193" t="s">
        <v>130</v>
      </c>
      <c r="AU170" s="193" t="s">
        <v>81</v>
      </c>
      <c r="AV170" s="13" t="s">
        <v>81</v>
      </c>
      <c r="AW170" s="13" t="s">
        <v>35</v>
      </c>
      <c r="AX170" s="13" t="s">
        <v>79</v>
      </c>
      <c r="AY170" s="193" t="s">
        <v>120</v>
      </c>
    </row>
    <row r="171" spans="1:65" s="13" customFormat="1" ht="11.25">
      <c r="B171" s="182"/>
      <c r="C171" s="183"/>
      <c r="D171" s="184" t="s">
        <v>130</v>
      </c>
      <c r="E171" s="183"/>
      <c r="F171" s="186" t="s">
        <v>331</v>
      </c>
      <c r="G171" s="183"/>
      <c r="H171" s="187">
        <v>37.348999999999997</v>
      </c>
      <c r="I171" s="188"/>
      <c r="J171" s="183"/>
      <c r="K171" s="183"/>
      <c r="L171" s="189"/>
      <c r="M171" s="190"/>
      <c r="N171" s="191"/>
      <c r="O171" s="191"/>
      <c r="P171" s="191"/>
      <c r="Q171" s="191"/>
      <c r="R171" s="191"/>
      <c r="S171" s="191"/>
      <c r="T171" s="192"/>
      <c r="AT171" s="193" t="s">
        <v>130</v>
      </c>
      <c r="AU171" s="193" t="s">
        <v>81</v>
      </c>
      <c r="AV171" s="13" t="s">
        <v>81</v>
      </c>
      <c r="AW171" s="13" t="s">
        <v>4</v>
      </c>
      <c r="AX171" s="13" t="s">
        <v>79</v>
      </c>
      <c r="AY171" s="193" t="s">
        <v>120</v>
      </c>
    </row>
    <row r="172" spans="1:65" s="2" customFormat="1" ht="49.15" customHeight="1">
      <c r="A172" s="35"/>
      <c r="B172" s="36"/>
      <c r="C172" s="169" t="s">
        <v>332</v>
      </c>
      <c r="D172" s="169" t="s">
        <v>123</v>
      </c>
      <c r="E172" s="170" t="s">
        <v>333</v>
      </c>
      <c r="F172" s="171" t="s">
        <v>334</v>
      </c>
      <c r="G172" s="172" t="s">
        <v>126</v>
      </c>
      <c r="H172" s="173">
        <v>1353.2</v>
      </c>
      <c r="I172" s="174"/>
      <c r="J172" s="175">
        <f>ROUND(I172*H172,2)</f>
        <v>0</v>
      </c>
      <c r="K172" s="171" t="s">
        <v>127</v>
      </c>
      <c r="L172" s="40"/>
      <c r="M172" s="176" t="s">
        <v>19</v>
      </c>
      <c r="N172" s="177" t="s">
        <v>45</v>
      </c>
      <c r="O172" s="65"/>
      <c r="P172" s="178">
        <f>O172*H172</f>
        <v>0</v>
      </c>
      <c r="Q172" s="178">
        <v>0</v>
      </c>
      <c r="R172" s="178">
        <f>Q172*H172</f>
        <v>0</v>
      </c>
      <c r="S172" s="178">
        <v>1.4999999999999999E-2</v>
      </c>
      <c r="T172" s="179">
        <f>S172*H172</f>
        <v>20.297999999999998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0" t="s">
        <v>194</v>
      </c>
      <c r="AT172" s="180" t="s">
        <v>123</v>
      </c>
      <c r="AU172" s="180" t="s">
        <v>81</v>
      </c>
      <c r="AY172" s="18" t="s">
        <v>120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8" t="s">
        <v>79</v>
      </c>
      <c r="BK172" s="181">
        <f>ROUND(I172*H172,2)</f>
        <v>0</v>
      </c>
      <c r="BL172" s="18" t="s">
        <v>194</v>
      </c>
      <c r="BM172" s="180" t="s">
        <v>335</v>
      </c>
    </row>
    <row r="173" spans="1:65" s="13" customFormat="1" ht="11.25">
      <c r="B173" s="182"/>
      <c r="C173" s="183"/>
      <c r="D173" s="184" t="s">
        <v>130</v>
      </c>
      <c r="E173" s="185" t="s">
        <v>19</v>
      </c>
      <c r="F173" s="186" t="s">
        <v>336</v>
      </c>
      <c r="G173" s="183"/>
      <c r="H173" s="187">
        <v>1353.2</v>
      </c>
      <c r="I173" s="188"/>
      <c r="J173" s="183"/>
      <c r="K173" s="183"/>
      <c r="L173" s="189"/>
      <c r="M173" s="190"/>
      <c r="N173" s="191"/>
      <c r="O173" s="191"/>
      <c r="P173" s="191"/>
      <c r="Q173" s="191"/>
      <c r="R173" s="191"/>
      <c r="S173" s="191"/>
      <c r="T173" s="192"/>
      <c r="AT173" s="193" t="s">
        <v>130</v>
      </c>
      <c r="AU173" s="193" t="s">
        <v>81</v>
      </c>
      <c r="AV173" s="13" t="s">
        <v>81</v>
      </c>
      <c r="AW173" s="13" t="s">
        <v>35</v>
      </c>
      <c r="AX173" s="13" t="s">
        <v>79</v>
      </c>
      <c r="AY173" s="193" t="s">
        <v>120</v>
      </c>
    </row>
    <row r="174" spans="1:65" s="2" customFormat="1" ht="49.15" customHeight="1">
      <c r="A174" s="35"/>
      <c r="B174" s="36"/>
      <c r="C174" s="169" t="s">
        <v>337</v>
      </c>
      <c r="D174" s="169" t="s">
        <v>123</v>
      </c>
      <c r="E174" s="170" t="s">
        <v>338</v>
      </c>
      <c r="F174" s="171" t="s">
        <v>339</v>
      </c>
      <c r="G174" s="172" t="s">
        <v>174</v>
      </c>
      <c r="H174" s="173">
        <v>24.152999999999999</v>
      </c>
      <c r="I174" s="174"/>
      <c r="J174" s="175">
        <f>ROUND(I174*H174,2)</f>
        <v>0</v>
      </c>
      <c r="K174" s="171" t="s">
        <v>127</v>
      </c>
      <c r="L174" s="40"/>
      <c r="M174" s="176" t="s">
        <v>19</v>
      </c>
      <c r="N174" s="177" t="s">
        <v>45</v>
      </c>
      <c r="O174" s="65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0" t="s">
        <v>194</v>
      </c>
      <c r="AT174" s="180" t="s">
        <v>123</v>
      </c>
      <c r="AU174" s="180" t="s">
        <v>81</v>
      </c>
      <c r="AY174" s="18" t="s">
        <v>120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8" t="s">
        <v>79</v>
      </c>
      <c r="BK174" s="181">
        <f>ROUND(I174*H174,2)</f>
        <v>0</v>
      </c>
      <c r="BL174" s="18" t="s">
        <v>194</v>
      </c>
      <c r="BM174" s="180" t="s">
        <v>340</v>
      </c>
    </row>
    <row r="175" spans="1:65" s="12" customFormat="1" ht="22.9" customHeight="1">
      <c r="B175" s="153"/>
      <c r="C175" s="154"/>
      <c r="D175" s="155" t="s">
        <v>73</v>
      </c>
      <c r="E175" s="167" t="s">
        <v>341</v>
      </c>
      <c r="F175" s="167" t="s">
        <v>342</v>
      </c>
      <c r="G175" s="154"/>
      <c r="H175" s="154"/>
      <c r="I175" s="157"/>
      <c r="J175" s="168">
        <f>BK175</f>
        <v>0</v>
      </c>
      <c r="K175" s="154"/>
      <c r="L175" s="159"/>
      <c r="M175" s="160"/>
      <c r="N175" s="161"/>
      <c r="O175" s="161"/>
      <c r="P175" s="162">
        <f>SUM(P176:P208)</f>
        <v>0</v>
      </c>
      <c r="Q175" s="161"/>
      <c r="R175" s="162">
        <f>SUM(R176:R208)</f>
        <v>13.267971000000001</v>
      </c>
      <c r="S175" s="161"/>
      <c r="T175" s="163">
        <f>SUM(T176:T208)</f>
        <v>8.4847629999999992</v>
      </c>
      <c r="AR175" s="164" t="s">
        <v>81</v>
      </c>
      <c r="AT175" s="165" t="s">
        <v>73</v>
      </c>
      <c r="AU175" s="165" t="s">
        <v>79</v>
      </c>
      <c r="AY175" s="164" t="s">
        <v>120</v>
      </c>
      <c r="BK175" s="166">
        <f>SUM(BK176:BK208)</f>
        <v>0</v>
      </c>
    </row>
    <row r="176" spans="1:65" s="2" customFormat="1" ht="24.2" customHeight="1">
      <c r="A176" s="35"/>
      <c r="B176" s="36"/>
      <c r="C176" s="169" t="s">
        <v>343</v>
      </c>
      <c r="D176" s="169" t="s">
        <v>123</v>
      </c>
      <c r="E176" s="170" t="s">
        <v>344</v>
      </c>
      <c r="F176" s="171" t="s">
        <v>345</v>
      </c>
      <c r="G176" s="172" t="s">
        <v>126</v>
      </c>
      <c r="H176" s="173">
        <v>200</v>
      </c>
      <c r="I176" s="174"/>
      <c r="J176" s="175">
        <f>ROUND(I176*H176,2)</f>
        <v>0</v>
      </c>
      <c r="K176" s="171" t="s">
        <v>127</v>
      </c>
      <c r="L176" s="40"/>
      <c r="M176" s="176" t="s">
        <v>19</v>
      </c>
      <c r="N176" s="177" t="s">
        <v>45</v>
      </c>
      <c r="O176" s="65"/>
      <c r="P176" s="178">
        <f>O176*H176</f>
        <v>0</v>
      </c>
      <c r="Q176" s="178">
        <v>0</v>
      </c>
      <c r="R176" s="178">
        <f>Q176*H176</f>
        <v>0</v>
      </c>
      <c r="S176" s="178">
        <v>5.94E-3</v>
      </c>
      <c r="T176" s="179">
        <f>S176*H176</f>
        <v>1.1879999999999999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0" t="s">
        <v>194</v>
      </c>
      <c r="AT176" s="180" t="s">
        <v>123</v>
      </c>
      <c r="AU176" s="180" t="s">
        <v>81</v>
      </c>
      <c r="AY176" s="18" t="s">
        <v>120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8" t="s">
        <v>79</v>
      </c>
      <c r="BK176" s="181">
        <f>ROUND(I176*H176,2)</f>
        <v>0</v>
      </c>
      <c r="BL176" s="18" t="s">
        <v>194</v>
      </c>
      <c r="BM176" s="180" t="s">
        <v>346</v>
      </c>
    </row>
    <row r="177" spans="1:65" s="13" customFormat="1" ht="11.25">
      <c r="B177" s="182"/>
      <c r="C177" s="183"/>
      <c r="D177" s="184" t="s">
        <v>130</v>
      </c>
      <c r="E177" s="185" t="s">
        <v>19</v>
      </c>
      <c r="F177" s="186" t="s">
        <v>347</v>
      </c>
      <c r="G177" s="183"/>
      <c r="H177" s="187">
        <v>200</v>
      </c>
      <c r="I177" s="188"/>
      <c r="J177" s="183"/>
      <c r="K177" s="183"/>
      <c r="L177" s="189"/>
      <c r="M177" s="190"/>
      <c r="N177" s="191"/>
      <c r="O177" s="191"/>
      <c r="P177" s="191"/>
      <c r="Q177" s="191"/>
      <c r="R177" s="191"/>
      <c r="S177" s="191"/>
      <c r="T177" s="192"/>
      <c r="AT177" s="193" t="s">
        <v>130</v>
      </c>
      <c r="AU177" s="193" t="s">
        <v>81</v>
      </c>
      <c r="AV177" s="13" t="s">
        <v>81</v>
      </c>
      <c r="AW177" s="13" t="s">
        <v>35</v>
      </c>
      <c r="AX177" s="13" t="s">
        <v>79</v>
      </c>
      <c r="AY177" s="193" t="s">
        <v>120</v>
      </c>
    </row>
    <row r="178" spans="1:65" s="2" customFormat="1" ht="24.2" customHeight="1">
      <c r="A178" s="35"/>
      <c r="B178" s="36"/>
      <c r="C178" s="169" t="s">
        <v>348</v>
      </c>
      <c r="D178" s="169" t="s">
        <v>123</v>
      </c>
      <c r="E178" s="170" t="s">
        <v>349</v>
      </c>
      <c r="F178" s="171" t="s">
        <v>350</v>
      </c>
      <c r="G178" s="172" t="s">
        <v>126</v>
      </c>
      <c r="H178" s="173">
        <v>1153.2</v>
      </c>
      <c r="I178" s="174"/>
      <c r="J178" s="175">
        <f>ROUND(I178*H178,2)</f>
        <v>0</v>
      </c>
      <c r="K178" s="171" t="s">
        <v>127</v>
      </c>
      <c r="L178" s="40"/>
      <c r="M178" s="176" t="s">
        <v>19</v>
      </c>
      <c r="N178" s="177" t="s">
        <v>45</v>
      </c>
      <c r="O178" s="65"/>
      <c r="P178" s="178">
        <f>O178*H178</f>
        <v>0</v>
      </c>
      <c r="Q178" s="178">
        <v>0</v>
      </c>
      <c r="R178" s="178">
        <f>Q178*H178</f>
        <v>0</v>
      </c>
      <c r="S178" s="178">
        <v>3.1199999999999999E-3</v>
      </c>
      <c r="T178" s="179">
        <f>S178*H178</f>
        <v>3.5979840000000003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0" t="s">
        <v>194</v>
      </c>
      <c r="AT178" s="180" t="s">
        <v>123</v>
      </c>
      <c r="AU178" s="180" t="s">
        <v>81</v>
      </c>
      <c r="AY178" s="18" t="s">
        <v>120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79</v>
      </c>
      <c r="BK178" s="181">
        <f>ROUND(I178*H178,2)</f>
        <v>0</v>
      </c>
      <c r="BL178" s="18" t="s">
        <v>194</v>
      </c>
      <c r="BM178" s="180" t="s">
        <v>351</v>
      </c>
    </row>
    <row r="179" spans="1:65" s="13" customFormat="1" ht="11.25">
      <c r="B179" s="182"/>
      <c r="C179" s="183"/>
      <c r="D179" s="184" t="s">
        <v>130</v>
      </c>
      <c r="E179" s="185" t="s">
        <v>19</v>
      </c>
      <c r="F179" s="186" t="s">
        <v>352</v>
      </c>
      <c r="G179" s="183"/>
      <c r="H179" s="187">
        <v>1153.2</v>
      </c>
      <c r="I179" s="188"/>
      <c r="J179" s="183"/>
      <c r="K179" s="183"/>
      <c r="L179" s="189"/>
      <c r="M179" s="190"/>
      <c r="N179" s="191"/>
      <c r="O179" s="191"/>
      <c r="P179" s="191"/>
      <c r="Q179" s="191"/>
      <c r="R179" s="191"/>
      <c r="S179" s="191"/>
      <c r="T179" s="192"/>
      <c r="AT179" s="193" t="s">
        <v>130</v>
      </c>
      <c r="AU179" s="193" t="s">
        <v>81</v>
      </c>
      <c r="AV179" s="13" t="s">
        <v>81</v>
      </c>
      <c r="AW179" s="13" t="s">
        <v>35</v>
      </c>
      <c r="AX179" s="13" t="s">
        <v>79</v>
      </c>
      <c r="AY179" s="193" t="s">
        <v>120</v>
      </c>
    </row>
    <row r="180" spans="1:65" s="2" customFormat="1" ht="24.2" customHeight="1">
      <c r="A180" s="35"/>
      <c r="B180" s="36"/>
      <c r="C180" s="169" t="s">
        <v>353</v>
      </c>
      <c r="D180" s="169" t="s">
        <v>123</v>
      </c>
      <c r="E180" s="170" t="s">
        <v>354</v>
      </c>
      <c r="F180" s="171" t="s">
        <v>355</v>
      </c>
      <c r="G180" s="172" t="s">
        <v>179</v>
      </c>
      <c r="H180" s="173">
        <v>202.9</v>
      </c>
      <c r="I180" s="174"/>
      <c r="J180" s="175">
        <f>ROUND(I180*H180,2)</f>
        <v>0</v>
      </c>
      <c r="K180" s="171" t="s">
        <v>127</v>
      </c>
      <c r="L180" s="40"/>
      <c r="M180" s="176" t="s">
        <v>19</v>
      </c>
      <c r="N180" s="177" t="s">
        <v>45</v>
      </c>
      <c r="O180" s="65"/>
      <c r="P180" s="178">
        <f>O180*H180</f>
        <v>0</v>
      </c>
      <c r="Q180" s="178">
        <v>0</v>
      </c>
      <c r="R180" s="178">
        <f>Q180*H180</f>
        <v>0</v>
      </c>
      <c r="S180" s="178">
        <v>1.8699999999999999E-3</v>
      </c>
      <c r="T180" s="179">
        <f>S180*H180</f>
        <v>0.37942300000000001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0" t="s">
        <v>194</v>
      </c>
      <c r="AT180" s="180" t="s">
        <v>123</v>
      </c>
      <c r="AU180" s="180" t="s">
        <v>81</v>
      </c>
      <c r="AY180" s="18" t="s">
        <v>120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8" t="s">
        <v>79</v>
      </c>
      <c r="BK180" s="181">
        <f>ROUND(I180*H180,2)</f>
        <v>0</v>
      </c>
      <c r="BL180" s="18" t="s">
        <v>194</v>
      </c>
      <c r="BM180" s="180" t="s">
        <v>356</v>
      </c>
    </row>
    <row r="181" spans="1:65" s="2" customFormat="1" ht="24.2" customHeight="1">
      <c r="A181" s="35"/>
      <c r="B181" s="36"/>
      <c r="C181" s="169" t="s">
        <v>357</v>
      </c>
      <c r="D181" s="169" t="s">
        <v>123</v>
      </c>
      <c r="E181" s="170" t="s">
        <v>358</v>
      </c>
      <c r="F181" s="171" t="s">
        <v>359</v>
      </c>
      <c r="G181" s="172" t="s">
        <v>179</v>
      </c>
      <c r="H181" s="173">
        <v>95.3</v>
      </c>
      <c r="I181" s="174"/>
      <c r="J181" s="175">
        <f>ROUND(I181*H181,2)</f>
        <v>0</v>
      </c>
      <c r="K181" s="171" t="s">
        <v>127</v>
      </c>
      <c r="L181" s="40"/>
      <c r="M181" s="176" t="s">
        <v>19</v>
      </c>
      <c r="N181" s="177" t="s">
        <v>45</v>
      </c>
      <c r="O181" s="65"/>
      <c r="P181" s="178">
        <f>O181*H181</f>
        <v>0</v>
      </c>
      <c r="Q181" s="178">
        <v>0</v>
      </c>
      <c r="R181" s="178">
        <f>Q181*H181</f>
        <v>0</v>
      </c>
      <c r="S181" s="178">
        <v>3.48E-3</v>
      </c>
      <c r="T181" s="179">
        <f>S181*H181</f>
        <v>0.33164399999999999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0" t="s">
        <v>194</v>
      </c>
      <c r="AT181" s="180" t="s">
        <v>123</v>
      </c>
      <c r="AU181" s="180" t="s">
        <v>81</v>
      </c>
      <c r="AY181" s="18" t="s">
        <v>120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8" t="s">
        <v>79</v>
      </c>
      <c r="BK181" s="181">
        <f>ROUND(I181*H181,2)</f>
        <v>0</v>
      </c>
      <c r="BL181" s="18" t="s">
        <v>194</v>
      </c>
      <c r="BM181" s="180" t="s">
        <v>360</v>
      </c>
    </row>
    <row r="182" spans="1:65" s="2" customFormat="1" ht="24.2" customHeight="1">
      <c r="A182" s="35"/>
      <c r="B182" s="36"/>
      <c r="C182" s="169" t="s">
        <v>361</v>
      </c>
      <c r="D182" s="169" t="s">
        <v>123</v>
      </c>
      <c r="E182" s="170" t="s">
        <v>362</v>
      </c>
      <c r="F182" s="171" t="s">
        <v>363</v>
      </c>
      <c r="G182" s="172" t="s">
        <v>242</v>
      </c>
      <c r="H182" s="173">
        <v>22</v>
      </c>
      <c r="I182" s="174"/>
      <c r="J182" s="175">
        <f>ROUND(I182*H182,2)</f>
        <v>0</v>
      </c>
      <c r="K182" s="171" t="s">
        <v>127</v>
      </c>
      <c r="L182" s="40"/>
      <c r="M182" s="176" t="s">
        <v>19</v>
      </c>
      <c r="N182" s="177" t="s">
        <v>45</v>
      </c>
      <c r="O182" s="65"/>
      <c r="P182" s="178">
        <f>O182*H182</f>
        <v>0</v>
      </c>
      <c r="Q182" s="178">
        <v>0</v>
      </c>
      <c r="R182" s="178">
        <f>Q182*H182</f>
        <v>0</v>
      </c>
      <c r="S182" s="178">
        <v>9.0600000000000003E-3</v>
      </c>
      <c r="T182" s="179">
        <f>S182*H182</f>
        <v>0.19932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0" t="s">
        <v>194</v>
      </c>
      <c r="AT182" s="180" t="s">
        <v>123</v>
      </c>
      <c r="AU182" s="180" t="s">
        <v>81</v>
      </c>
      <c r="AY182" s="18" t="s">
        <v>120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8" t="s">
        <v>79</v>
      </c>
      <c r="BK182" s="181">
        <f>ROUND(I182*H182,2)</f>
        <v>0</v>
      </c>
      <c r="BL182" s="18" t="s">
        <v>194</v>
      </c>
      <c r="BM182" s="180" t="s">
        <v>364</v>
      </c>
    </row>
    <row r="183" spans="1:65" s="2" customFormat="1" ht="24.2" customHeight="1">
      <c r="A183" s="35"/>
      <c r="B183" s="36"/>
      <c r="C183" s="169" t="s">
        <v>365</v>
      </c>
      <c r="D183" s="169" t="s">
        <v>123</v>
      </c>
      <c r="E183" s="170" t="s">
        <v>366</v>
      </c>
      <c r="F183" s="171" t="s">
        <v>367</v>
      </c>
      <c r="G183" s="172" t="s">
        <v>179</v>
      </c>
      <c r="H183" s="173">
        <v>165</v>
      </c>
      <c r="I183" s="174"/>
      <c r="J183" s="175">
        <f>ROUND(I183*H183,2)</f>
        <v>0</v>
      </c>
      <c r="K183" s="171" t="s">
        <v>127</v>
      </c>
      <c r="L183" s="40"/>
      <c r="M183" s="176" t="s">
        <v>19</v>
      </c>
      <c r="N183" s="177" t="s">
        <v>45</v>
      </c>
      <c r="O183" s="65"/>
      <c r="P183" s="178">
        <f>O183*H183</f>
        <v>0</v>
      </c>
      <c r="Q183" s="178">
        <v>0</v>
      </c>
      <c r="R183" s="178">
        <f>Q183*H183</f>
        <v>0</v>
      </c>
      <c r="S183" s="178">
        <v>1.4200000000000001E-2</v>
      </c>
      <c r="T183" s="179">
        <f>S183*H183</f>
        <v>2.343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0" t="s">
        <v>194</v>
      </c>
      <c r="AT183" s="180" t="s">
        <v>123</v>
      </c>
      <c r="AU183" s="180" t="s">
        <v>81</v>
      </c>
      <c r="AY183" s="18" t="s">
        <v>120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79</v>
      </c>
      <c r="BK183" s="181">
        <f>ROUND(I183*H183,2)</f>
        <v>0</v>
      </c>
      <c r="BL183" s="18" t="s">
        <v>194</v>
      </c>
      <c r="BM183" s="180" t="s">
        <v>368</v>
      </c>
    </row>
    <row r="184" spans="1:65" s="2" customFormat="1" ht="24.2" customHeight="1">
      <c r="A184" s="35"/>
      <c r="B184" s="36"/>
      <c r="C184" s="169" t="s">
        <v>369</v>
      </c>
      <c r="D184" s="169" t="s">
        <v>123</v>
      </c>
      <c r="E184" s="170" t="s">
        <v>370</v>
      </c>
      <c r="F184" s="171" t="s">
        <v>371</v>
      </c>
      <c r="G184" s="172" t="s">
        <v>126</v>
      </c>
      <c r="H184" s="173">
        <v>75.3</v>
      </c>
      <c r="I184" s="174"/>
      <c r="J184" s="175">
        <f>ROUND(I184*H184,2)</f>
        <v>0</v>
      </c>
      <c r="K184" s="171" t="s">
        <v>127</v>
      </c>
      <c r="L184" s="40"/>
      <c r="M184" s="176" t="s">
        <v>19</v>
      </c>
      <c r="N184" s="177" t="s">
        <v>45</v>
      </c>
      <c r="O184" s="65"/>
      <c r="P184" s="178">
        <f>O184*H184</f>
        <v>0</v>
      </c>
      <c r="Q184" s="178">
        <v>0</v>
      </c>
      <c r="R184" s="178">
        <f>Q184*H184</f>
        <v>0</v>
      </c>
      <c r="S184" s="178">
        <v>5.8399999999999997E-3</v>
      </c>
      <c r="T184" s="179">
        <f>S184*H184</f>
        <v>0.43975199999999998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0" t="s">
        <v>194</v>
      </c>
      <c r="AT184" s="180" t="s">
        <v>123</v>
      </c>
      <c r="AU184" s="180" t="s">
        <v>81</v>
      </c>
      <c r="AY184" s="18" t="s">
        <v>120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8" t="s">
        <v>79</v>
      </c>
      <c r="BK184" s="181">
        <f>ROUND(I184*H184,2)</f>
        <v>0</v>
      </c>
      <c r="BL184" s="18" t="s">
        <v>194</v>
      </c>
      <c r="BM184" s="180" t="s">
        <v>372</v>
      </c>
    </row>
    <row r="185" spans="1:65" s="13" customFormat="1" ht="11.25">
      <c r="B185" s="182"/>
      <c r="C185" s="183"/>
      <c r="D185" s="184" t="s">
        <v>130</v>
      </c>
      <c r="E185" s="185" t="s">
        <v>19</v>
      </c>
      <c r="F185" s="186" t="s">
        <v>373</v>
      </c>
      <c r="G185" s="183"/>
      <c r="H185" s="187">
        <v>75.3</v>
      </c>
      <c r="I185" s="188"/>
      <c r="J185" s="183"/>
      <c r="K185" s="183"/>
      <c r="L185" s="189"/>
      <c r="M185" s="190"/>
      <c r="N185" s="191"/>
      <c r="O185" s="191"/>
      <c r="P185" s="191"/>
      <c r="Q185" s="191"/>
      <c r="R185" s="191"/>
      <c r="S185" s="191"/>
      <c r="T185" s="192"/>
      <c r="AT185" s="193" t="s">
        <v>130</v>
      </c>
      <c r="AU185" s="193" t="s">
        <v>81</v>
      </c>
      <c r="AV185" s="13" t="s">
        <v>81</v>
      </c>
      <c r="AW185" s="13" t="s">
        <v>35</v>
      </c>
      <c r="AX185" s="13" t="s">
        <v>74</v>
      </c>
      <c r="AY185" s="193" t="s">
        <v>120</v>
      </c>
    </row>
    <row r="186" spans="1:65" s="15" customFormat="1" ht="11.25">
      <c r="B186" s="218"/>
      <c r="C186" s="219"/>
      <c r="D186" s="184" t="s">
        <v>130</v>
      </c>
      <c r="E186" s="220" t="s">
        <v>19</v>
      </c>
      <c r="F186" s="221" t="s">
        <v>252</v>
      </c>
      <c r="G186" s="219"/>
      <c r="H186" s="222">
        <v>75.3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130</v>
      </c>
      <c r="AU186" s="228" t="s">
        <v>81</v>
      </c>
      <c r="AV186" s="15" t="s">
        <v>128</v>
      </c>
      <c r="AW186" s="15" t="s">
        <v>35</v>
      </c>
      <c r="AX186" s="15" t="s">
        <v>79</v>
      </c>
      <c r="AY186" s="228" t="s">
        <v>120</v>
      </c>
    </row>
    <row r="187" spans="1:65" s="2" customFormat="1" ht="37.9" customHeight="1">
      <c r="A187" s="35"/>
      <c r="B187" s="36"/>
      <c r="C187" s="169" t="s">
        <v>374</v>
      </c>
      <c r="D187" s="169" t="s">
        <v>123</v>
      </c>
      <c r="E187" s="170" t="s">
        <v>375</v>
      </c>
      <c r="F187" s="171" t="s">
        <v>376</v>
      </c>
      <c r="G187" s="172" t="s">
        <v>242</v>
      </c>
      <c r="H187" s="173">
        <v>3</v>
      </c>
      <c r="I187" s="174"/>
      <c r="J187" s="175">
        <f>ROUND(I187*H187,2)</f>
        <v>0</v>
      </c>
      <c r="K187" s="171" t="s">
        <v>127</v>
      </c>
      <c r="L187" s="40"/>
      <c r="M187" s="176" t="s">
        <v>19</v>
      </c>
      <c r="N187" s="177" t="s">
        <v>45</v>
      </c>
      <c r="O187" s="65"/>
      <c r="P187" s="178">
        <f>O187*H187</f>
        <v>0</v>
      </c>
      <c r="Q187" s="178">
        <v>0</v>
      </c>
      <c r="R187" s="178">
        <f>Q187*H187</f>
        <v>0</v>
      </c>
      <c r="S187" s="178">
        <v>1.8799999999999999E-3</v>
      </c>
      <c r="T187" s="179">
        <f>S187*H187</f>
        <v>5.64E-3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0" t="s">
        <v>194</v>
      </c>
      <c r="AT187" s="180" t="s">
        <v>123</v>
      </c>
      <c r="AU187" s="180" t="s">
        <v>81</v>
      </c>
      <c r="AY187" s="18" t="s">
        <v>120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79</v>
      </c>
      <c r="BK187" s="181">
        <f>ROUND(I187*H187,2)</f>
        <v>0</v>
      </c>
      <c r="BL187" s="18" t="s">
        <v>194</v>
      </c>
      <c r="BM187" s="180" t="s">
        <v>377</v>
      </c>
    </row>
    <row r="188" spans="1:65" s="13" customFormat="1" ht="11.25">
      <c r="B188" s="182"/>
      <c r="C188" s="183"/>
      <c r="D188" s="184" t="s">
        <v>130</v>
      </c>
      <c r="E188" s="185" t="s">
        <v>19</v>
      </c>
      <c r="F188" s="186" t="s">
        <v>378</v>
      </c>
      <c r="G188" s="183"/>
      <c r="H188" s="187">
        <v>3</v>
      </c>
      <c r="I188" s="188"/>
      <c r="J188" s="183"/>
      <c r="K188" s="183"/>
      <c r="L188" s="189"/>
      <c r="M188" s="190"/>
      <c r="N188" s="191"/>
      <c r="O188" s="191"/>
      <c r="P188" s="191"/>
      <c r="Q188" s="191"/>
      <c r="R188" s="191"/>
      <c r="S188" s="191"/>
      <c r="T188" s="192"/>
      <c r="AT188" s="193" t="s">
        <v>130</v>
      </c>
      <c r="AU188" s="193" t="s">
        <v>81</v>
      </c>
      <c r="AV188" s="13" t="s">
        <v>81</v>
      </c>
      <c r="AW188" s="13" t="s">
        <v>35</v>
      </c>
      <c r="AX188" s="13" t="s">
        <v>79</v>
      </c>
      <c r="AY188" s="193" t="s">
        <v>120</v>
      </c>
    </row>
    <row r="189" spans="1:65" s="2" customFormat="1" ht="24.2" customHeight="1">
      <c r="A189" s="35"/>
      <c r="B189" s="36"/>
      <c r="C189" s="169" t="s">
        <v>379</v>
      </c>
      <c r="D189" s="169" t="s">
        <v>123</v>
      </c>
      <c r="E189" s="170" t="s">
        <v>380</v>
      </c>
      <c r="F189" s="171" t="s">
        <v>381</v>
      </c>
      <c r="G189" s="172" t="s">
        <v>242</v>
      </c>
      <c r="H189" s="173">
        <v>22</v>
      </c>
      <c r="I189" s="174"/>
      <c r="J189" s="175">
        <f>ROUND(I189*H189,2)</f>
        <v>0</v>
      </c>
      <c r="K189" s="171" t="s">
        <v>201</v>
      </c>
      <c r="L189" s="40"/>
      <c r="M189" s="176" t="s">
        <v>19</v>
      </c>
      <c r="N189" s="177" t="s">
        <v>45</v>
      </c>
      <c r="O189" s="65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0" t="s">
        <v>194</v>
      </c>
      <c r="AT189" s="180" t="s">
        <v>123</v>
      </c>
      <c r="AU189" s="180" t="s">
        <v>81</v>
      </c>
      <c r="AY189" s="18" t="s">
        <v>120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79</v>
      </c>
      <c r="BK189" s="181">
        <f>ROUND(I189*H189,2)</f>
        <v>0</v>
      </c>
      <c r="BL189" s="18" t="s">
        <v>194</v>
      </c>
      <c r="BM189" s="180" t="s">
        <v>382</v>
      </c>
    </row>
    <row r="190" spans="1:65" s="2" customFormat="1" ht="24.2" customHeight="1">
      <c r="A190" s="35"/>
      <c r="B190" s="36"/>
      <c r="C190" s="204" t="s">
        <v>383</v>
      </c>
      <c r="D190" s="204" t="s">
        <v>218</v>
      </c>
      <c r="E190" s="205" t="s">
        <v>384</v>
      </c>
      <c r="F190" s="206" t="s">
        <v>385</v>
      </c>
      <c r="G190" s="207" t="s">
        <v>242</v>
      </c>
      <c r="H190" s="208">
        <v>22</v>
      </c>
      <c r="I190" s="209"/>
      <c r="J190" s="210">
        <f>ROUND(I190*H190,2)</f>
        <v>0</v>
      </c>
      <c r="K190" s="206" t="s">
        <v>201</v>
      </c>
      <c r="L190" s="211"/>
      <c r="M190" s="212" t="s">
        <v>19</v>
      </c>
      <c r="N190" s="213" t="s">
        <v>45</v>
      </c>
      <c r="O190" s="65"/>
      <c r="P190" s="178">
        <f>O190*H190</f>
        <v>0</v>
      </c>
      <c r="Q190" s="178">
        <v>1.499E-2</v>
      </c>
      <c r="R190" s="178">
        <f>Q190*H190</f>
        <v>0.32978000000000002</v>
      </c>
      <c r="S190" s="178">
        <v>0</v>
      </c>
      <c r="T190" s="17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0" t="s">
        <v>221</v>
      </c>
      <c r="AT190" s="180" t="s">
        <v>218</v>
      </c>
      <c r="AU190" s="180" t="s">
        <v>81</v>
      </c>
      <c r="AY190" s="18" t="s">
        <v>120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8" t="s">
        <v>79</v>
      </c>
      <c r="BK190" s="181">
        <f>ROUND(I190*H190,2)</f>
        <v>0</v>
      </c>
      <c r="BL190" s="18" t="s">
        <v>194</v>
      </c>
      <c r="BM190" s="180" t="s">
        <v>386</v>
      </c>
    </row>
    <row r="191" spans="1:65" s="2" customFormat="1" ht="14.45" customHeight="1">
      <c r="A191" s="35"/>
      <c r="B191" s="36"/>
      <c r="C191" s="169" t="s">
        <v>387</v>
      </c>
      <c r="D191" s="169" t="s">
        <v>123</v>
      </c>
      <c r="E191" s="170" t="s">
        <v>388</v>
      </c>
      <c r="F191" s="171" t="s">
        <v>389</v>
      </c>
      <c r="G191" s="172" t="s">
        <v>242</v>
      </c>
      <c r="H191" s="173">
        <v>18</v>
      </c>
      <c r="I191" s="174"/>
      <c r="J191" s="175">
        <f>ROUND(I191*H191,2)</f>
        <v>0</v>
      </c>
      <c r="K191" s="171" t="s">
        <v>201</v>
      </c>
      <c r="L191" s="40"/>
      <c r="M191" s="176" t="s">
        <v>19</v>
      </c>
      <c r="N191" s="177" t="s">
        <v>45</v>
      </c>
      <c r="O191" s="65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0" t="s">
        <v>194</v>
      </c>
      <c r="AT191" s="180" t="s">
        <v>123</v>
      </c>
      <c r="AU191" s="180" t="s">
        <v>81</v>
      </c>
      <c r="AY191" s="18" t="s">
        <v>120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79</v>
      </c>
      <c r="BK191" s="181">
        <f>ROUND(I191*H191,2)</f>
        <v>0</v>
      </c>
      <c r="BL191" s="18" t="s">
        <v>194</v>
      </c>
      <c r="BM191" s="180" t="s">
        <v>390</v>
      </c>
    </row>
    <row r="192" spans="1:65" s="13" customFormat="1" ht="11.25">
      <c r="B192" s="182"/>
      <c r="C192" s="183"/>
      <c r="D192" s="184" t="s">
        <v>130</v>
      </c>
      <c r="E192" s="185" t="s">
        <v>19</v>
      </c>
      <c r="F192" s="186" t="s">
        <v>391</v>
      </c>
      <c r="G192" s="183"/>
      <c r="H192" s="187">
        <v>18</v>
      </c>
      <c r="I192" s="188"/>
      <c r="J192" s="183"/>
      <c r="K192" s="183"/>
      <c r="L192" s="189"/>
      <c r="M192" s="190"/>
      <c r="N192" s="191"/>
      <c r="O192" s="191"/>
      <c r="P192" s="191"/>
      <c r="Q192" s="191"/>
      <c r="R192" s="191"/>
      <c r="S192" s="191"/>
      <c r="T192" s="192"/>
      <c r="AT192" s="193" t="s">
        <v>130</v>
      </c>
      <c r="AU192" s="193" t="s">
        <v>81</v>
      </c>
      <c r="AV192" s="13" t="s">
        <v>81</v>
      </c>
      <c r="AW192" s="13" t="s">
        <v>35</v>
      </c>
      <c r="AX192" s="13" t="s">
        <v>79</v>
      </c>
      <c r="AY192" s="193" t="s">
        <v>120</v>
      </c>
    </row>
    <row r="193" spans="1:65" s="2" customFormat="1" ht="14.45" customHeight="1">
      <c r="A193" s="35"/>
      <c r="B193" s="36"/>
      <c r="C193" s="204" t="s">
        <v>392</v>
      </c>
      <c r="D193" s="204" t="s">
        <v>218</v>
      </c>
      <c r="E193" s="205" t="s">
        <v>393</v>
      </c>
      <c r="F193" s="206" t="s">
        <v>394</v>
      </c>
      <c r="G193" s="207" t="s">
        <v>242</v>
      </c>
      <c r="H193" s="208">
        <v>18</v>
      </c>
      <c r="I193" s="209"/>
      <c r="J193" s="210">
        <f>ROUND(I193*H193,2)</f>
        <v>0</v>
      </c>
      <c r="K193" s="206" t="s">
        <v>201</v>
      </c>
      <c r="L193" s="211"/>
      <c r="M193" s="212" t="s">
        <v>19</v>
      </c>
      <c r="N193" s="213" t="s">
        <v>45</v>
      </c>
      <c r="O193" s="65"/>
      <c r="P193" s="178">
        <f>O193*H193</f>
        <v>0</v>
      </c>
      <c r="Q193" s="178">
        <v>0</v>
      </c>
      <c r="R193" s="178">
        <f>Q193*H193</f>
        <v>0</v>
      </c>
      <c r="S193" s="178">
        <v>0</v>
      </c>
      <c r="T193" s="17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0" t="s">
        <v>221</v>
      </c>
      <c r="AT193" s="180" t="s">
        <v>218</v>
      </c>
      <c r="AU193" s="180" t="s">
        <v>81</v>
      </c>
      <c r="AY193" s="18" t="s">
        <v>120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8" t="s">
        <v>79</v>
      </c>
      <c r="BK193" s="181">
        <f>ROUND(I193*H193,2)</f>
        <v>0</v>
      </c>
      <c r="BL193" s="18" t="s">
        <v>194</v>
      </c>
      <c r="BM193" s="180" t="s">
        <v>395</v>
      </c>
    </row>
    <row r="194" spans="1:65" s="2" customFormat="1" ht="24.2" customHeight="1">
      <c r="A194" s="35"/>
      <c r="B194" s="36"/>
      <c r="C194" s="169" t="s">
        <v>396</v>
      </c>
      <c r="D194" s="169" t="s">
        <v>123</v>
      </c>
      <c r="E194" s="170" t="s">
        <v>397</v>
      </c>
      <c r="F194" s="171" t="s">
        <v>398</v>
      </c>
      <c r="G194" s="172" t="s">
        <v>179</v>
      </c>
      <c r="H194" s="173">
        <v>220.8</v>
      </c>
      <c r="I194" s="174"/>
      <c r="J194" s="175">
        <f>ROUND(I194*H194,2)</f>
        <v>0</v>
      </c>
      <c r="K194" s="171" t="s">
        <v>127</v>
      </c>
      <c r="L194" s="40"/>
      <c r="M194" s="176" t="s">
        <v>19</v>
      </c>
      <c r="N194" s="177" t="s">
        <v>45</v>
      </c>
      <c r="O194" s="65"/>
      <c r="P194" s="178">
        <f>O194*H194</f>
        <v>0</v>
      </c>
      <c r="Q194" s="178">
        <v>7.2999999999999996E-4</v>
      </c>
      <c r="R194" s="178">
        <f>Q194*H194</f>
        <v>0.16118399999999999</v>
      </c>
      <c r="S194" s="178">
        <v>0</v>
      </c>
      <c r="T194" s="17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0" t="s">
        <v>194</v>
      </c>
      <c r="AT194" s="180" t="s">
        <v>123</v>
      </c>
      <c r="AU194" s="180" t="s">
        <v>81</v>
      </c>
      <c r="AY194" s="18" t="s">
        <v>120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8" t="s">
        <v>79</v>
      </c>
      <c r="BK194" s="181">
        <f>ROUND(I194*H194,2)</f>
        <v>0</v>
      </c>
      <c r="BL194" s="18" t="s">
        <v>194</v>
      </c>
      <c r="BM194" s="180" t="s">
        <v>399</v>
      </c>
    </row>
    <row r="195" spans="1:65" s="13" customFormat="1" ht="11.25">
      <c r="B195" s="182"/>
      <c r="C195" s="183"/>
      <c r="D195" s="184" t="s">
        <v>130</v>
      </c>
      <c r="E195" s="185" t="s">
        <v>19</v>
      </c>
      <c r="F195" s="186" t="s">
        <v>400</v>
      </c>
      <c r="G195" s="183"/>
      <c r="H195" s="187">
        <v>220.8</v>
      </c>
      <c r="I195" s="188"/>
      <c r="J195" s="183"/>
      <c r="K195" s="183"/>
      <c r="L195" s="189"/>
      <c r="M195" s="190"/>
      <c r="N195" s="191"/>
      <c r="O195" s="191"/>
      <c r="P195" s="191"/>
      <c r="Q195" s="191"/>
      <c r="R195" s="191"/>
      <c r="S195" s="191"/>
      <c r="T195" s="192"/>
      <c r="AT195" s="193" t="s">
        <v>130</v>
      </c>
      <c r="AU195" s="193" t="s">
        <v>81</v>
      </c>
      <c r="AV195" s="13" t="s">
        <v>81</v>
      </c>
      <c r="AW195" s="13" t="s">
        <v>35</v>
      </c>
      <c r="AX195" s="13" t="s">
        <v>79</v>
      </c>
      <c r="AY195" s="193" t="s">
        <v>120</v>
      </c>
    </row>
    <row r="196" spans="1:65" s="2" customFormat="1" ht="37.9" customHeight="1">
      <c r="A196" s="35"/>
      <c r="B196" s="36"/>
      <c r="C196" s="169" t="s">
        <v>401</v>
      </c>
      <c r="D196" s="169" t="s">
        <v>123</v>
      </c>
      <c r="E196" s="170" t="s">
        <v>402</v>
      </c>
      <c r="F196" s="171" t="s">
        <v>403</v>
      </c>
      <c r="G196" s="172" t="s">
        <v>126</v>
      </c>
      <c r="H196" s="173">
        <v>1623.6</v>
      </c>
      <c r="I196" s="174"/>
      <c r="J196" s="175">
        <f>ROUND(I196*H196,2)</f>
        <v>0</v>
      </c>
      <c r="K196" s="171" t="s">
        <v>127</v>
      </c>
      <c r="L196" s="40"/>
      <c r="M196" s="176" t="s">
        <v>19</v>
      </c>
      <c r="N196" s="177" t="s">
        <v>45</v>
      </c>
      <c r="O196" s="65"/>
      <c r="P196" s="178">
        <f>O196*H196</f>
        <v>0</v>
      </c>
      <c r="Q196" s="178">
        <v>6.62E-3</v>
      </c>
      <c r="R196" s="178">
        <f>Q196*H196</f>
        <v>10.748232</v>
      </c>
      <c r="S196" s="178">
        <v>0</v>
      </c>
      <c r="T196" s="17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0" t="s">
        <v>194</v>
      </c>
      <c r="AT196" s="180" t="s">
        <v>123</v>
      </c>
      <c r="AU196" s="180" t="s">
        <v>81</v>
      </c>
      <c r="AY196" s="18" t="s">
        <v>120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8" t="s">
        <v>79</v>
      </c>
      <c r="BK196" s="181">
        <f>ROUND(I196*H196,2)</f>
        <v>0</v>
      </c>
      <c r="BL196" s="18" t="s">
        <v>194</v>
      </c>
      <c r="BM196" s="180" t="s">
        <v>404</v>
      </c>
    </row>
    <row r="197" spans="1:65" s="13" customFormat="1" ht="11.25">
      <c r="B197" s="182"/>
      <c r="C197" s="183"/>
      <c r="D197" s="184" t="s">
        <v>130</v>
      </c>
      <c r="E197" s="185" t="s">
        <v>19</v>
      </c>
      <c r="F197" s="186" t="s">
        <v>405</v>
      </c>
      <c r="G197" s="183"/>
      <c r="H197" s="187">
        <v>1623.6</v>
      </c>
      <c r="I197" s="188"/>
      <c r="J197" s="183"/>
      <c r="K197" s="183"/>
      <c r="L197" s="189"/>
      <c r="M197" s="190"/>
      <c r="N197" s="191"/>
      <c r="O197" s="191"/>
      <c r="P197" s="191"/>
      <c r="Q197" s="191"/>
      <c r="R197" s="191"/>
      <c r="S197" s="191"/>
      <c r="T197" s="192"/>
      <c r="AT197" s="193" t="s">
        <v>130</v>
      </c>
      <c r="AU197" s="193" t="s">
        <v>81</v>
      </c>
      <c r="AV197" s="13" t="s">
        <v>81</v>
      </c>
      <c r="AW197" s="13" t="s">
        <v>35</v>
      </c>
      <c r="AX197" s="13" t="s">
        <v>79</v>
      </c>
      <c r="AY197" s="193" t="s">
        <v>120</v>
      </c>
    </row>
    <row r="198" spans="1:65" s="2" customFormat="1" ht="37.9" customHeight="1">
      <c r="A198" s="35"/>
      <c r="B198" s="36"/>
      <c r="C198" s="169" t="s">
        <v>406</v>
      </c>
      <c r="D198" s="169" t="s">
        <v>123</v>
      </c>
      <c r="E198" s="170" t="s">
        <v>407</v>
      </c>
      <c r="F198" s="171" t="s">
        <v>408</v>
      </c>
      <c r="G198" s="172" t="s">
        <v>179</v>
      </c>
      <c r="H198" s="173">
        <v>92</v>
      </c>
      <c r="I198" s="174"/>
      <c r="J198" s="175">
        <f>ROUND(I198*H198,2)</f>
        <v>0</v>
      </c>
      <c r="K198" s="171" t="s">
        <v>127</v>
      </c>
      <c r="L198" s="40"/>
      <c r="M198" s="176" t="s">
        <v>19</v>
      </c>
      <c r="N198" s="177" t="s">
        <v>45</v>
      </c>
      <c r="O198" s="65"/>
      <c r="P198" s="178">
        <f>O198*H198</f>
        <v>0</v>
      </c>
      <c r="Q198" s="178">
        <v>2.2699999999999999E-3</v>
      </c>
      <c r="R198" s="178">
        <f>Q198*H198</f>
        <v>0.20884</v>
      </c>
      <c r="S198" s="178">
        <v>0</v>
      </c>
      <c r="T198" s="17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0" t="s">
        <v>194</v>
      </c>
      <c r="AT198" s="180" t="s">
        <v>123</v>
      </c>
      <c r="AU198" s="180" t="s">
        <v>81</v>
      </c>
      <c r="AY198" s="18" t="s">
        <v>120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79</v>
      </c>
      <c r="BK198" s="181">
        <f>ROUND(I198*H198,2)</f>
        <v>0</v>
      </c>
      <c r="BL198" s="18" t="s">
        <v>194</v>
      </c>
      <c r="BM198" s="180" t="s">
        <v>409</v>
      </c>
    </row>
    <row r="199" spans="1:65" s="2" customFormat="1" ht="37.9" customHeight="1">
      <c r="A199" s="35"/>
      <c r="B199" s="36"/>
      <c r="C199" s="169" t="s">
        <v>410</v>
      </c>
      <c r="D199" s="169" t="s">
        <v>123</v>
      </c>
      <c r="E199" s="170" t="s">
        <v>411</v>
      </c>
      <c r="F199" s="171" t="s">
        <v>412</v>
      </c>
      <c r="G199" s="172" t="s">
        <v>179</v>
      </c>
      <c r="H199" s="173">
        <v>110.2</v>
      </c>
      <c r="I199" s="174"/>
      <c r="J199" s="175">
        <f>ROUND(I199*H199,2)</f>
        <v>0</v>
      </c>
      <c r="K199" s="171" t="s">
        <v>127</v>
      </c>
      <c r="L199" s="40"/>
      <c r="M199" s="176" t="s">
        <v>19</v>
      </c>
      <c r="N199" s="177" t="s">
        <v>45</v>
      </c>
      <c r="O199" s="65"/>
      <c r="P199" s="178">
        <f>O199*H199</f>
        <v>0</v>
      </c>
      <c r="Q199" s="178">
        <v>2.2699999999999999E-3</v>
      </c>
      <c r="R199" s="178">
        <f>Q199*H199</f>
        <v>0.25015399999999999</v>
      </c>
      <c r="S199" s="178">
        <v>0</v>
      </c>
      <c r="T199" s="17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0" t="s">
        <v>194</v>
      </c>
      <c r="AT199" s="180" t="s">
        <v>123</v>
      </c>
      <c r="AU199" s="180" t="s">
        <v>81</v>
      </c>
      <c r="AY199" s="18" t="s">
        <v>120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8" t="s">
        <v>79</v>
      </c>
      <c r="BK199" s="181">
        <f>ROUND(I199*H199,2)</f>
        <v>0</v>
      </c>
      <c r="BL199" s="18" t="s">
        <v>194</v>
      </c>
      <c r="BM199" s="180" t="s">
        <v>413</v>
      </c>
    </row>
    <row r="200" spans="1:65" s="2" customFormat="1" ht="24.2" customHeight="1">
      <c r="A200" s="35"/>
      <c r="B200" s="36"/>
      <c r="C200" s="169" t="s">
        <v>414</v>
      </c>
      <c r="D200" s="169" t="s">
        <v>123</v>
      </c>
      <c r="E200" s="170" t="s">
        <v>415</v>
      </c>
      <c r="F200" s="171" t="s">
        <v>416</v>
      </c>
      <c r="G200" s="172" t="s">
        <v>179</v>
      </c>
      <c r="H200" s="173">
        <v>95.3</v>
      </c>
      <c r="I200" s="174"/>
      <c r="J200" s="175">
        <f>ROUND(I200*H200,2)</f>
        <v>0</v>
      </c>
      <c r="K200" s="171" t="s">
        <v>127</v>
      </c>
      <c r="L200" s="40"/>
      <c r="M200" s="176" t="s">
        <v>19</v>
      </c>
      <c r="N200" s="177" t="s">
        <v>45</v>
      </c>
      <c r="O200" s="65"/>
      <c r="P200" s="178">
        <f>O200*H200</f>
        <v>0</v>
      </c>
      <c r="Q200" s="178">
        <v>3.8E-3</v>
      </c>
      <c r="R200" s="178">
        <f>Q200*H200</f>
        <v>0.36213999999999996</v>
      </c>
      <c r="S200" s="178">
        <v>0</v>
      </c>
      <c r="T200" s="17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0" t="s">
        <v>194</v>
      </c>
      <c r="AT200" s="180" t="s">
        <v>123</v>
      </c>
      <c r="AU200" s="180" t="s">
        <v>81</v>
      </c>
      <c r="AY200" s="18" t="s">
        <v>120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8" t="s">
        <v>79</v>
      </c>
      <c r="BK200" s="181">
        <f>ROUND(I200*H200,2)</f>
        <v>0</v>
      </c>
      <c r="BL200" s="18" t="s">
        <v>194</v>
      </c>
      <c r="BM200" s="180" t="s">
        <v>417</v>
      </c>
    </row>
    <row r="201" spans="1:65" s="2" customFormat="1" ht="37.9" customHeight="1">
      <c r="A201" s="35"/>
      <c r="B201" s="36"/>
      <c r="C201" s="169" t="s">
        <v>418</v>
      </c>
      <c r="D201" s="169" t="s">
        <v>123</v>
      </c>
      <c r="E201" s="170" t="s">
        <v>419</v>
      </c>
      <c r="F201" s="171" t="s">
        <v>420</v>
      </c>
      <c r="G201" s="172" t="s">
        <v>242</v>
      </c>
      <c r="H201" s="173">
        <v>22</v>
      </c>
      <c r="I201" s="174"/>
      <c r="J201" s="175">
        <f>ROUND(I201*H201,2)</f>
        <v>0</v>
      </c>
      <c r="K201" s="171" t="s">
        <v>127</v>
      </c>
      <c r="L201" s="40"/>
      <c r="M201" s="176" t="s">
        <v>19</v>
      </c>
      <c r="N201" s="177" t="s">
        <v>45</v>
      </c>
      <c r="O201" s="65"/>
      <c r="P201" s="178">
        <f>O201*H201</f>
        <v>0</v>
      </c>
      <c r="Q201" s="178">
        <v>9.0600000000000003E-3</v>
      </c>
      <c r="R201" s="178">
        <f>Q201*H201</f>
        <v>0.19932</v>
      </c>
      <c r="S201" s="178">
        <v>0</v>
      </c>
      <c r="T201" s="17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0" t="s">
        <v>194</v>
      </c>
      <c r="AT201" s="180" t="s">
        <v>123</v>
      </c>
      <c r="AU201" s="180" t="s">
        <v>81</v>
      </c>
      <c r="AY201" s="18" t="s">
        <v>120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8" t="s">
        <v>79</v>
      </c>
      <c r="BK201" s="181">
        <f>ROUND(I201*H201,2)</f>
        <v>0</v>
      </c>
      <c r="BL201" s="18" t="s">
        <v>194</v>
      </c>
      <c r="BM201" s="180" t="s">
        <v>421</v>
      </c>
    </row>
    <row r="202" spans="1:65" s="2" customFormat="1" ht="24.2" customHeight="1">
      <c r="A202" s="35"/>
      <c r="B202" s="36"/>
      <c r="C202" s="169" t="s">
        <v>422</v>
      </c>
      <c r="D202" s="169" t="s">
        <v>123</v>
      </c>
      <c r="E202" s="170" t="s">
        <v>423</v>
      </c>
      <c r="F202" s="171" t="s">
        <v>424</v>
      </c>
      <c r="G202" s="172" t="s">
        <v>179</v>
      </c>
      <c r="H202" s="173">
        <v>186</v>
      </c>
      <c r="I202" s="174"/>
      <c r="J202" s="175">
        <f>ROUND(I202*H202,2)</f>
        <v>0</v>
      </c>
      <c r="K202" s="171" t="s">
        <v>127</v>
      </c>
      <c r="L202" s="40"/>
      <c r="M202" s="176" t="s">
        <v>19</v>
      </c>
      <c r="N202" s="177" t="s">
        <v>45</v>
      </c>
      <c r="O202" s="65"/>
      <c r="P202" s="178">
        <f>O202*H202</f>
        <v>0</v>
      </c>
      <c r="Q202" s="178">
        <v>2.81E-3</v>
      </c>
      <c r="R202" s="178">
        <f>Q202*H202</f>
        <v>0.52266000000000001</v>
      </c>
      <c r="S202" s="178">
        <v>0</v>
      </c>
      <c r="T202" s="17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0" t="s">
        <v>194</v>
      </c>
      <c r="AT202" s="180" t="s">
        <v>123</v>
      </c>
      <c r="AU202" s="180" t="s">
        <v>81</v>
      </c>
      <c r="AY202" s="18" t="s">
        <v>120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8" t="s">
        <v>79</v>
      </c>
      <c r="BK202" s="181">
        <f>ROUND(I202*H202,2)</f>
        <v>0</v>
      </c>
      <c r="BL202" s="18" t="s">
        <v>194</v>
      </c>
      <c r="BM202" s="180" t="s">
        <v>425</v>
      </c>
    </row>
    <row r="203" spans="1:65" s="13" customFormat="1" ht="11.25">
      <c r="B203" s="182"/>
      <c r="C203" s="183"/>
      <c r="D203" s="184" t="s">
        <v>130</v>
      </c>
      <c r="E203" s="185" t="s">
        <v>19</v>
      </c>
      <c r="F203" s="186" t="s">
        <v>426</v>
      </c>
      <c r="G203" s="183"/>
      <c r="H203" s="187">
        <v>186</v>
      </c>
      <c r="I203" s="188"/>
      <c r="J203" s="183"/>
      <c r="K203" s="183"/>
      <c r="L203" s="189"/>
      <c r="M203" s="190"/>
      <c r="N203" s="191"/>
      <c r="O203" s="191"/>
      <c r="P203" s="191"/>
      <c r="Q203" s="191"/>
      <c r="R203" s="191"/>
      <c r="S203" s="191"/>
      <c r="T203" s="192"/>
      <c r="AT203" s="193" t="s">
        <v>130</v>
      </c>
      <c r="AU203" s="193" t="s">
        <v>81</v>
      </c>
      <c r="AV203" s="13" t="s">
        <v>81</v>
      </c>
      <c r="AW203" s="13" t="s">
        <v>35</v>
      </c>
      <c r="AX203" s="13" t="s">
        <v>79</v>
      </c>
      <c r="AY203" s="193" t="s">
        <v>120</v>
      </c>
    </row>
    <row r="204" spans="1:65" s="2" customFormat="1" ht="24.2" customHeight="1">
      <c r="A204" s="35"/>
      <c r="B204" s="36"/>
      <c r="C204" s="169" t="s">
        <v>427</v>
      </c>
      <c r="D204" s="169" t="s">
        <v>123</v>
      </c>
      <c r="E204" s="170" t="s">
        <v>428</v>
      </c>
      <c r="F204" s="171" t="s">
        <v>429</v>
      </c>
      <c r="G204" s="172" t="s">
        <v>126</v>
      </c>
      <c r="H204" s="173">
        <v>75.3</v>
      </c>
      <c r="I204" s="174"/>
      <c r="J204" s="175">
        <f>ROUND(I204*H204,2)</f>
        <v>0</v>
      </c>
      <c r="K204" s="171" t="s">
        <v>127</v>
      </c>
      <c r="L204" s="40"/>
      <c r="M204" s="176" t="s">
        <v>19</v>
      </c>
      <c r="N204" s="177" t="s">
        <v>45</v>
      </c>
      <c r="O204" s="65"/>
      <c r="P204" s="178">
        <f>O204*H204</f>
        <v>0</v>
      </c>
      <c r="Q204" s="178">
        <v>6.3699999999999998E-3</v>
      </c>
      <c r="R204" s="178">
        <f>Q204*H204</f>
        <v>0.47966099999999995</v>
      </c>
      <c r="S204" s="178">
        <v>0</v>
      </c>
      <c r="T204" s="17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0" t="s">
        <v>194</v>
      </c>
      <c r="AT204" s="180" t="s">
        <v>123</v>
      </c>
      <c r="AU204" s="180" t="s">
        <v>81</v>
      </c>
      <c r="AY204" s="18" t="s">
        <v>120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8" t="s">
        <v>79</v>
      </c>
      <c r="BK204" s="181">
        <f>ROUND(I204*H204,2)</f>
        <v>0</v>
      </c>
      <c r="BL204" s="18" t="s">
        <v>194</v>
      </c>
      <c r="BM204" s="180" t="s">
        <v>430</v>
      </c>
    </row>
    <row r="205" spans="1:65" s="13" customFormat="1" ht="11.25">
      <c r="B205" s="182"/>
      <c r="C205" s="183"/>
      <c r="D205" s="184" t="s">
        <v>130</v>
      </c>
      <c r="E205" s="185" t="s">
        <v>19</v>
      </c>
      <c r="F205" s="186" t="s">
        <v>373</v>
      </c>
      <c r="G205" s="183"/>
      <c r="H205" s="187">
        <v>75.3</v>
      </c>
      <c r="I205" s="188"/>
      <c r="J205" s="183"/>
      <c r="K205" s="183"/>
      <c r="L205" s="189"/>
      <c r="M205" s="190"/>
      <c r="N205" s="191"/>
      <c r="O205" s="191"/>
      <c r="P205" s="191"/>
      <c r="Q205" s="191"/>
      <c r="R205" s="191"/>
      <c r="S205" s="191"/>
      <c r="T205" s="192"/>
      <c r="AT205" s="193" t="s">
        <v>130</v>
      </c>
      <c r="AU205" s="193" t="s">
        <v>81</v>
      </c>
      <c r="AV205" s="13" t="s">
        <v>81</v>
      </c>
      <c r="AW205" s="13" t="s">
        <v>35</v>
      </c>
      <c r="AX205" s="13" t="s">
        <v>74</v>
      </c>
      <c r="AY205" s="193" t="s">
        <v>120</v>
      </c>
    </row>
    <row r="206" spans="1:65" s="15" customFormat="1" ht="11.25">
      <c r="B206" s="218"/>
      <c r="C206" s="219"/>
      <c r="D206" s="184" t="s">
        <v>130</v>
      </c>
      <c r="E206" s="220" t="s">
        <v>19</v>
      </c>
      <c r="F206" s="221" t="s">
        <v>252</v>
      </c>
      <c r="G206" s="219"/>
      <c r="H206" s="222">
        <v>75.3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130</v>
      </c>
      <c r="AU206" s="228" t="s">
        <v>81</v>
      </c>
      <c r="AV206" s="15" t="s">
        <v>128</v>
      </c>
      <c r="AW206" s="15" t="s">
        <v>35</v>
      </c>
      <c r="AX206" s="15" t="s">
        <v>79</v>
      </c>
      <c r="AY206" s="228" t="s">
        <v>120</v>
      </c>
    </row>
    <row r="207" spans="1:65" s="2" customFormat="1" ht="49.15" customHeight="1">
      <c r="A207" s="35"/>
      <c r="B207" s="36"/>
      <c r="C207" s="169" t="s">
        <v>431</v>
      </c>
      <c r="D207" s="169" t="s">
        <v>123</v>
      </c>
      <c r="E207" s="170" t="s">
        <v>432</v>
      </c>
      <c r="F207" s="171" t="s">
        <v>433</v>
      </c>
      <c r="G207" s="172" t="s">
        <v>242</v>
      </c>
      <c r="H207" s="173">
        <v>3</v>
      </c>
      <c r="I207" s="174"/>
      <c r="J207" s="175">
        <f>ROUND(I207*H207,2)</f>
        <v>0</v>
      </c>
      <c r="K207" s="171" t="s">
        <v>127</v>
      </c>
      <c r="L207" s="40"/>
      <c r="M207" s="176" t="s">
        <v>19</v>
      </c>
      <c r="N207" s="177" t="s">
        <v>45</v>
      </c>
      <c r="O207" s="65"/>
      <c r="P207" s="178">
        <f>O207*H207</f>
        <v>0</v>
      </c>
      <c r="Q207" s="178">
        <v>2E-3</v>
      </c>
      <c r="R207" s="178">
        <f>Q207*H207</f>
        <v>6.0000000000000001E-3</v>
      </c>
      <c r="S207" s="178">
        <v>0</v>
      </c>
      <c r="T207" s="17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0" t="s">
        <v>194</v>
      </c>
      <c r="AT207" s="180" t="s">
        <v>123</v>
      </c>
      <c r="AU207" s="180" t="s">
        <v>81</v>
      </c>
      <c r="AY207" s="18" t="s">
        <v>120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79</v>
      </c>
      <c r="BK207" s="181">
        <f>ROUND(I207*H207,2)</f>
        <v>0</v>
      </c>
      <c r="BL207" s="18" t="s">
        <v>194</v>
      </c>
      <c r="BM207" s="180" t="s">
        <v>434</v>
      </c>
    </row>
    <row r="208" spans="1:65" s="2" customFormat="1" ht="49.15" customHeight="1">
      <c r="A208" s="35"/>
      <c r="B208" s="36"/>
      <c r="C208" s="169" t="s">
        <v>435</v>
      </c>
      <c r="D208" s="169" t="s">
        <v>123</v>
      </c>
      <c r="E208" s="170" t="s">
        <v>436</v>
      </c>
      <c r="F208" s="171" t="s">
        <v>437</v>
      </c>
      <c r="G208" s="172" t="s">
        <v>174</v>
      </c>
      <c r="H208" s="173">
        <v>13.268000000000001</v>
      </c>
      <c r="I208" s="174"/>
      <c r="J208" s="175">
        <f>ROUND(I208*H208,2)</f>
        <v>0</v>
      </c>
      <c r="K208" s="171" t="s">
        <v>127</v>
      </c>
      <c r="L208" s="40"/>
      <c r="M208" s="176" t="s">
        <v>19</v>
      </c>
      <c r="N208" s="177" t="s">
        <v>45</v>
      </c>
      <c r="O208" s="65"/>
      <c r="P208" s="178">
        <f>O208*H208</f>
        <v>0</v>
      </c>
      <c r="Q208" s="178">
        <v>0</v>
      </c>
      <c r="R208" s="178">
        <f>Q208*H208</f>
        <v>0</v>
      </c>
      <c r="S208" s="178">
        <v>0</v>
      </c>
      <c r="T208" s="17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0" t="s">
        <v>194</v>
      </c>
      <c r="AT208" s="180" t="s">
        <v>123</v>
      </c>
      <c r="AU208" s="180" t="s">
        <v>81</v>
      </c>
      <c r="AY208" s="18" t="s">
        <v>120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8" t="s">
        <v>79</v>
      </c>
      <c r="BK208" s="181">
        <f>ROUND(I208*H208,2)</f>
        <v>0</v>
      </c>
      <c r="BL208" s="18" t="s">
        <v>194</v>
      </c>
      <c r="BM208" s="180" t="s">
        <v>438</v>
      </c>
    </row>
    <row r="209" spans="1:65" s="12" customFormat="1" ht="22.9" customHeight="1">
      <c r="B209" s="153"/>
      <c r="C209" s="154"/>
      <c r="D209" s="155" t="s">
        <v>73</v>
      </c>
      <c r="E209" s="167" t="s">
        <v>439</v>
      </c>
      <c r="F209" s="167" t="s">
        <v>440</v>
      </c>
      <c r="G209" s="154"/>
      <c r="H209" s="154"/>
      <c r="I209" s="157"/>
      <c r="J209" s="168">
        <f>BK209</f>
        <v>0</v>
      </c>
      <c r="K209" s="154"/>
      <c r="L209" s="159"/>
      <c r="M209" s="160"/>
      <c r="N209" s="161"/>
      <c r="O209" s="161"/>
      <c r="P209" s="162">
        <f>SUM(P210:P211)</f>
        <v>0</v>
      </c>
      <c r="Q209" s="161"/>
      <c r="R209" s="162">
        <f>SUM(R210:R211)</f>
        <v>0.18944799999999998</v>
      </c>
      <c r="S209" s="161"/>
      <c r="T209" s="163">
        <f>SUM(T210:T211)</f>
        <v>0</v>
      </c>
      <c r="AR209" s="164" t="s">
        <v>81</v>
      </c>
      <c r="AT209" s="165" t="s">
        <v>73</v>
      </c>
      <c r="AU209" s="165" t="s">
        <v>79</v>
      </c>
      <c r="AY209" s="164" t="s">
        <v>120</v>
      </c>
      <c r="BK209" s="166">
        <f>SUM(BK210:BK211)</f>
        <v>0</v>
      </c>
    </row>
    <row r="210" spans="1:65" s="2" customFormat="1" ht="14.45" customHeight="1">
      <c r="A210" s="35"/>
      <c r="B210" s="36"/>
      <c r="C210" s="169" t="s">
        <v>441</v>
      </c>
      <c r="D210" s="169" t="s">
        <v>123</v>
      </c>
      <c r="E210" s="170" t="s">
        <v>442</v>
      </c>
      <c r="F210" s="171" t="s">
        <v>443</v>
      </c>
      <c r="G210" s="172" t="s">
        <v>126</v>
      </c>
      <c r="H210" s="173">
        <v>1353.2</v>
      </c>
      <c r="I210" s="174"/>
      <c r="J210" s="175">
        <f>ROUND(I210*H210,2)</f>
        <v>0</v>
      </c>
      <c r="K210" s="171" t="s">
        <v>201</v>
      </c>
      <c r="L210" s="40"/>
      <c r="M210" s="176" t="s">
        <v>19</v>
      </c>
      <c r="N210" s="177" t="s">
        <v>45</v>
      </c>
      <c r="O210" s="65"/>
      <c r="P210" s="178">
        <f>O210*H210</f>
        <v>0</v>
      </c>
      <c r="Q210" s="178">
        <v>1.3999999999999999E-4</v>
      </c>
      <c r="R210" s="178">
        <f>Q210*H210</f>
        <v>0.18944799999999998</v>
      </c>
      <c r="S210" s="178">
        <v>0</v>
      </c>
      <c r="T210" s="17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0" t="s">
        <v>194</v>
      </c>
      <c r="AT210" s="180" t="s">
        <v>123</v>
      </c>
      <c r="AU210" s="180" t="s">
        <v>81</v>
      </c>
      <c r="AY210" s="18" t="s">
        <v>120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79</v>
      </c>
      <c r="BK210" s="181">
        <f>ROUND(I210*H210,2)</f>
        <v>0</v>
      </c>
      <c r="BL210" s="18" t="s">
        <v>194</v>
      </c>
      <c r="BM210" s="180" t="s">
        <v>444</v>
      </c>
    </row>
    <row r="211" spans="1:65" s="2" customFormat="1" ht="49.15" customHeight="1">
      <c r="A211" s="35"/>
      <c r="B211" s="36"/>
      <c r="C211" s="169" t="s">
        <v>445</v>
      </c>
      <c r="D211" s="169" t="s">
        <v>123</v>
      </c>
      <c r="E211" s="170" t="s">
        <v>446</v>
      </c>
      <c r="F211" s="171" t="s">
        <v>447</v>
      </c>
      <c r="G211" s="172" t="s">
        <v>174</v>
      </c>
      <c r="H211" s="173">
        <v>0.189</v>
      </c>
      <c r="I211" s="174"/>
      <c r="J211" s="175">
        <f>ROUND(I211*H211,2)</f>
        <v>0</v>
      </c>
      <c r="K211" s="171" t="s">
        <v>127</v>
      </c>
      <c r="L211" s="40"/>
      <c r="M211" s="176" t="s">
        <v>19</v>
      </c>
      <c r="N211" s="177" t="s">
        <v>45</v>
      </c>
      <c r="O211" s="65"/>
      <c r="P211" s="178">
        <f>O211*H211</f>
        <v>0</v>
      </c>
      <c r="Q211" s="178">
        <v>0</v>
      </c>
      <c r="R211" s="178">
        <f>Q211*H211</f>
        <v>0</v>
      </c>
      <c r="S211" s="178">
        <v>0</v>
      </c>
      <c r="T211" s="17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0" t="s">
        <v>194</v>
      </c>
      <c r="AT211" s="180" t="s">
        <v>123</v>
      </c>
      <c r="AU211" s="180" t="s">
        <v>81</v>
      </c>
      <c r="AY211" s="18" t="s">
        <v>120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8" t="s">
        <v>79</v>
      </c>
      <c r="BK211" s="181">
        <f>ROUND(I211*H211,2)</f>
        <v>0</v>
      </c>
      <c r="BL211" s="18" t="s">
        <v>194</v>
      </c>
      <c r="BM211" s="180" t="s">
        <v>448</v>
      </c>
    </row>
    <row r="212" spans="1:65" s="12" customFormat="1" ht="22.9" customHeight="1">
      <c r="B212" s="153"/>
      <c r="C212" s="154"/>
      <c r="D212" s="155" t="s">
        <v>73</v>
      </c>
      <c r="E212" s="167" t="s">
        <v>449</v>
      </c>
      <c r="F212" s="167" t="s">
        <v>450</v>
      </c>
      <c r="G212" s="154"/>
      <c r="H212" s="154"/>
      <c r="I212" s="157"/>
      <c r="J212" s="168">
        <f>BK212</f>
        <v>0</v>
      </c>
      <c r="K212" s="154"/>
      <c r="L212" s="159"/>
      <c r="M212" s="160"/>
      <c r="N212" s="161"/>
      <c r="O212" s="161"/>
      <c r="P212" s="162">
        <f>SUM(P213:P221)</f>
        <v>0</v>
      </c>
      <c r="Q212" s="161"/>
      <c r="R212" s="162">
        <f>SUM(R213:R221)</f>
        <v>1.77E-2</v>
      </c>
      <c r="S212" s="161"/>
      <c r="T212" s="163">
        <f>SUM(T213:T221)</f>
        <v>0.14000000000000001</v>
      </c>
      <c r="AR212" s="164" t="s">
        <v>81</v>
      </c>
      <c r="AT212" s="165" t="s">
        <v>73</v>
      </c>
      <c r="AU212" s="165" t="s">
        <v>79</v>
      </c>
      <c r="AY212" s="164" t="s">
        <v>120</v>
      </c>
      <c r="BK212" s="166">
        <f>SUM(BK213:BK221)</f>
        <v>0</v>
      </c>
    </row>
    <row r="213" spans="1:65" s="2" customFormat="1" ht="14.45" customHeight="1">
      <c r="A213" s="35"/>
      <c r="B213" s="36"/>
      <c r="C213" s="169" t="s">
        <v>451</v>
      </c>
      <c r="D213" s="169" t="s">
        <v>123</v>
      </c>
      <c r="E213" s="170" t="s">
        <v>452</v>
      </c>
      <c r="F213" s="171" t="s">
        <v>453</v>
      </c>
      <c r="G213" s="172" t="s">
        <v>179</v>
      </c>
      <c r="H213" s="173">
        <v>3</v>
      </c>
      <c r="I213" s="174"/>
      <c r="J213" s="175">
        <f>ROUND(I213*H213,2)</f>
        <v>0</v>
      </c>
      <c r="K213" s="171" t="s">
        <v>127</v>
      </c>
      <c r="L213" s="40"/>
      <c r="M213" s="176" t="s">
        <v>19</v>
      </c>
      <c r="N213" s="177" t="s">
        <v>45</v>
      </c>
      <c r="O213" s="65"/>
      <c r="P213" s="178">
        <f>O213*H213</f>
        <v>0</v>
      </c>
      <c r="Q213" s="178">
        <v>0</v>
      </c>
      <c r="R213" s="178">
        <f>Q213*H213</f>
        <v>0</v>
      </c>
      <c r="S213" s="178">
        <v>0</v>
      </c>
      <c r="T213" s="17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0" t="s">
        <v>194</v>
      </c>
      <c r="AT213" s="180" t="s">
        <v>123</v>
      </c>
      <c r="AU213" s="180" t="s">
        <v>81</v>
      </c>
      <c r="AY213" s="18" t="s">
        <v>120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8" t="s">
        <v>79</v>
      </c>
      <c r="BK213" s="181">
        <f>ROUND(I213*H213,2)</f>
        <v>0</v>
      </c>
      <c r="BL213" s="18" t="s">
        <v>194</v>
      </c>
      <c r="BM213" s="180" t="s">
        <v>454</v>
      </c>
    </row>
    <row r="214" spans="1:65" s="13" customFormat="1" ht="11.25">
      <c r="B214" s="182"/>
      <c r="C214" s="183"/>
      <c r="D214" s="184" t="s">
        <v>130</v>
      </c>
      <c r="E214" s="185" t="s">
        <v>19</v>
      </c>
      <c r="F214" s="186" t="s">
        <v>455</v>
      </c>
      <c r="G214" s="183"/>
      <c r="H214" s="187">
        <v>3</v>
      </c>
      <c r="I214" s="188"/>
      <c r="J214" s="183"/>
      <c r="K214" s="183"/>
      <c r="L214" s="189"/>
      <c r="M214" s="190"/>
      <c r="N214" s="191"/>
      <c r="O214" s="191"/>
      <c r="P214" s="191"/>
      <c r="Q214" s="191"/>
      <c r="R214" s="191"/>
      <c r="S214" s="191"/>
      <c r="T214" s="192"/>
      <c r="AT214" s="193" t="s">
        <v>130</v>
      </c>
      <c r="AU214" s="193" t="s">
        <v>81</v>
      </c>
      <c r="AV214" s="13" t="s">
        <v>81</v>
      </c>
      <c r="AW214" s="13" t="s">
        <v>35</v>
      </c>
      <c r="AX214" s="13" t="s">
        <v>79</v>
      </c>
      <c r="AY214" s="193" t="s">
        <v>120</v>
      </c>
    </row>
    <row r="215" spans="1:65" s="2" customFormat="1" ht="14.45" customHeight="1">
      <c r="A215" s="35"/>
      <c r="B215" s="36"/>
      <c r="C215" s="204" t="s">
        <v>456</v>
      </c>
      <c r="D215" s="204" t="s">
        <v>218</v>
      </c>
      <c r="E215" s="205" t="s">
        <v>457</v>
      </c>
      <c r="F215" s="206" t="s">
        <v>458</v>
      </c>
      <c r="G215" s="207" t="s">
        <v>242</v>
      </c>
      <c r="H215" s="208">
        <v>3</v>
      </c>
      <c r="I215" s="209"/>
      <c r="J215" s="210">
        <f>ROUND(I215*H215,2)</f>
        <v>0</v>
      </c>
      <c r="K215" s="206" t="s">
        <v>127</v>
      </c>
      <c r="L215" s="211"/>
      <c r="M215" s="212" t="s">
        <v>19</v>
      </c>
      <c r="N215" s="213" t="s">
        <v>45</v>
      </c>
      <c r="O215" s="65"/>
      <c r="P215" s="178">
        <f>O215*H215</f>
        <v>0</v>
      </c>
      <c r="Q215" s="178">
        <v>5.8999999999999999E-3</v>
      </c>
      <c r="R215" s="178">
        <f>Q215*H215</f>
        <v>1.77E-2</v>
      </c>
      <c r="S215" s="178">
        <v>0</v>
      </c>
      <c r="T215" s="17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0" t="s">
        <v>221</v>
      </c>
      <c r="AT215" s="180" t="s">
        <v>218</v>
      </c>
      <c r="AU215" s="180" t="s">
        <v>81</v>
      </c>
      <c r="AY215" s="18" t="s">
        <v>120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8" t="s">
        <v>79</v>
      </c>
      <c r="BK215" s="181">
        <f>ROUND(I215*H215,2)</f>
        <v>0</v>
      </c>
      <c r="BL215" s="18" t="s">
        <v>194</v>
      </c>
      <c r="BM215" s="180" t="s">
        <v>459</v>
      </c>
    </row>
    <row r="216" spans="1:65" s="2" customFormat="1" ht="14.45" customHeight="1">
      <c r="A216" s="35"/>
      <c r="B216" s="36"/>
      <c r="C216" s="169" t="s">
        <v>460</v>
      </c>
      <c r="D216" s="169" t="s">
        <v>123</v>
      </c>
      <c r="E216" s="170" t="s">
        <v>461</v>
      </c>
      <c r="F216" s="171" t="s">
        <v>462</v>
      </c>
      <c r="G216" s="172" t="s">
        <v>179</v>
      </c>
      <c r="H216" s="173">
        <v>4</v>
      </c>
      <c r="I216" s="174"/>
      <c r="J216" s="175">
        <f>ROUND(I216*H216,2)</f>
        <v>0</v>
      </c>
      <c r="K216" s="171" t="s">
        <v>127</v>
      </c>
      <c r="L216" s="40"/>
      <c r="M216" s="176" t="s">
        <v>19</v>
      </c>
      <c r="N216" s="177" t="s">
        <v>45</v>
      </c>
      <c r="O216" s="65"/>
      <c r="P216" s="178">
        <f>O216*H216</f>
        <v>0</v>
      </c>
      <c r="Q216" s="178">
        <v>0</v>
      </c>
      <c r="R216" s="178">
        <f>Q216*H216</f>
        <v>0</v>
      </c>
      <c r="S216" s="178">
        <v>3.5000000000000003E-2</v>
      </c>
      <c r="T216" s="179">
        <f>S216*H216</f>
        <v>0.14000000000000001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0" t="s">
        <v>194</v>
      </c>
      <c r="AT216" s="180" t="s">
        <v>123</v>
      </c>
      <c r="AU216" s="180" t="s">
        <v>81</v>
      </c>
      <c r="AY216" s="18" t="s">
        <v>120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8" t="s">
        <v>79</v>
      </c>
      <c r="BK216" s="181">
        <f>ROUND(I216*H216,2)</f>
        <v>0</v>
      </c>
      <c r="BL216" s="18" t="s">
        <v>194</v>
      </c>
      <c r="BM216" s="180" t="s">
        <v>463</v>
      </c>
    </row>
    <row r="217" spans="1:65" s="13" customFormat="1" ht="11.25">
      <c r="B217" s="182"/>
      <c r="C217" s="183"/>
      <c r="D217" s="184" t="s">
        <v>130</v>
      </c>
      <c r="E217" s="185" t="s">
        <v>19</v>
      </c>
      <c r="F217" s="186" t="s">
        <v>464</v>
      </c>
      <c r="G217" s="183"/>
      <c r="H217" s="187">
        <v>4</v>
      </c>
      <c r="I217" s="188"/>
      <c r="J217" s="183"/>
      <c r="K217" s="183"/>
      <c r="L217" s="189"/>
      <c r="M217" s="190"/>
      <c r="N217" s="191"/>
      <c r="O217" s="191"/>
      <c r="P217" s="191"/>
      <c r="Q217" s="191"/>
      <c r="R217" s="191"/>
      <c r="S217" s="191"/>
      <c r="T217" s="192"/>
      <c r="AT217" s="193" t="s">
        <v>130</v>
      </c>
      <c r="AU217" s="193" t="s">
        <v>81</v>
      </c>
      <c r="AV217" s="13" t="s">
        <v>81</v>
      </c>
      <c r="AW217" s="13" t="s">
        <v>35</v>
      </c>
      <c r="AX217" s="13" t="s">
        <v>79</v>
      </c>
      <c r="AY217" s="193" t="s">
        <v>120</v>
      </c>
    </row>
    <row r="218" spans="1:65" s="2" customFormat="1" ht="49.15" customHeight="1">
      <c r="A218" s="35"/>
      <c r="B218" s="36"/>
      <c r="C218" s="169" t="s">
        <v>465</v>
      </c>
      <c r="D218" s="169" t="s">
        <v>123</v>
      </c>
      <c r="E218" s="170" t="s">
        <v>466</v>
      </c>
      <c r="F218" s="171" t="s">
        <v>467</v>
      </c>
      <c r="G218" s="172" t="s">
        <v>232</v>
      </c>
      <c r="H218" s="173">
        <v>1</v>
      </c>
      <c r="I218" s="174"/>
      <c r="J218" s="175">
        <f>ROUND(I218*H218,2)</f>
        <v>0</v>
      </c>
      <c r="K218" s="171" t="s">
        <v>201</v>
      </c>
      <c r="L218" s="40"/>
      <c r="M218" s="176" t="s">
        <v>19</v>
      </c>
      <c r="N218" s="177" t="s">
        <v>45</v>
      </c>
      <c r="O218" s="65"/>
      <c r="P218" s="178">
        <f>O218*H218</f>
        <v>0</v>
      </c>
      <c r="Q218" s="178">
        <v>0</v>
      </c>
      <c r="R218" s="178">
        <f>Q218*H218</f>
        <v>0</v>
      </c>
      <c r="S218" s="178">
        <v>0</v>
      </c>
      <c r="T218" s="17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0" t="s">
        <v>194</v>
      </c>
      <c r="AT218" s="180" t="s">
        <v>123</v>
      </c>
      <c r="AU218" s="180" t="s">
        <v>81</v>
      </c>
      <c r="AY218" s="18" t="s">
        <v>120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8" t="s">
        <v>79</v>
      </c>
      <c r="BK218" s="181">
        <f>ROUND(I218*H218,2)</f>
        <v>0</v>
      </c>
      <c r="BL218" s="18" t="s">
        <v>194</v>
      </c>
      <c r="BM218" s="180" t="s">
        <v>468</v>
      </c>
    </row>
    <row r="219" spans="1:65" s="2" customFormat="1" ht="14.45" customHeight="1">
      <c r="A219" s="35"/>
      <c r="B219" s="36"/>
      <c r="C219" s="169" t="s">
        <v>469</v>
      </c>
      <c r="D219" s="169" t="s">
        <v>123</v>
      </c>
      <c r="E219" s="170" t="s">
        <v>470</v>
      </c>
      <c r="F219" s="171" t="s">
        <v>471</v>
      </c>
      <c r="G219" s="172" t="s">
        <v>242</v>
      </c>
      <c r="H219" s="173">
        <v>27</v>
      </c>
      <c r="I219" s="174"/>
      <c r="J219" s="175">
        <f>ROUND(I219*H219,2)</f>
        <v>0</v>
      </c>
      <c r="K219" s="171" t="s">
        <v>201</v>
      </c>
      <c r="L219" s="40"/>
      <c r="M219" s="176" t="s">
        <v>19</v>
      </c>
      <c r="N219" s="177" t="s">
        <v>45</v>
      </c>
      <c r="O219" s="65"/>
      <c r="P219" s="178">
        <f>O219*H219</f>
        <v>0</v>
      </c>
      <c r="Q219" s="178">
        <v>0</v>
      </c>
      <c r="R219" s="178">
        <f>Q219*H219</f>
        <v>0</v>
      </c>
      <c r="S219" s="178">
        <v>0</v>
      </c>
      <c r="T219" s="17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0" t="s">
        <v>194</v>
      </c>
      <c r="AT219" s="180" t="s">
        <v>123</v>
      </c>
      <c r="AU219" s="180" t="s">
        <v>81</v>
      </c>
      <c r="AY219" s="18" t="s">
        <v>120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8" t="s">
        <v>79</v>
      </c>
      <c r="BK219" s="181">
        <f>ROUND(I219*H219,2)</f>
        <v>0</v>
      </c>
      <c r="BL219" s="18" t="s">
        <v>194</v>
      </c>
      <c r="BM219" s="180" t="s">
        <v>472</v>
      </c>
    </row>
    <row r="220" spans="1:65" s="2" customFormat="1" ht="14.45" customHeight="1">
      <c r="A220" s="35"/>
      <c r="B220" s="36"/>
      <c r="C220" s="204" t="s">
        <v>473</v>
      </c>
      <c r="D220" s="204" t="s">
        <v>218</v>
      </c>
      <c r="E220" s="205" t="s">
        <v>474</v>
      </c>
      <c r="F220" s="206" t="s">
        <v>475</v>
      </c>
      <c r="G220" s="207" t="s">
        <v>242</v>
      </c>
      <c r="H220" s="208">
        <v>27</v>
      </c>
      <c r="I220" s="209"/>
      <c r="J220" s="210">
        <f>ROUND(I220*H220,2)</f>
        <v>0</v>
      </c>
      <c r="K220" s="206" t="s">
        <v>201</v>
      </c>
      <c r="L220" s="211"/>
      <c r="M220" s="212" t="s">
        <v>19</v>
      </c>
      <c r="N220" s="213" t="s">
        <v>45</v>
      </c>
      <c r="O220" s="65"/>
      <c r="P220" s="178">
        <f>O220*H220</f>
        <v>0</v>
      </c>
      <c r="Q220" s="178">
        <v>0</v>
      </c>
      <c r="R220" s="178">
        <f>Q220*H220</f>
        <v>0</v>
      </c>
      <c r="S220" s="178">
        <v>0</v>
      </c>
      <c r="T220" s="17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0" t="s">
        <v>221</v>
      </c>
      <c r="AT220" s="180" t="s">
        <v>218</v>
      </c>
      <c r="AU220" s="180" t="s">
        <v>81</v>
      </c>
      <c r="AY220" s="18" t="s">
        <v>120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79</v>
      </c>
      <c r="BK220" s="181">
        <f>ROUND(I220*H220,2)</f>
        <v>0</v>
      </c>
      <c r="BL220" s="18" t="s">
        <v>194</v>
      </c>
      <c r="BM220" s="180" t="s">
        <v>476</v>
      </c>
    </row>
    <row r="221" spans="1:65" s="2" customFormat="1" ht="49.15" customHeight="1">
      <c r="A221" s="35"/>
      <c r="B221" s="36"/>
      <c r="C221" s="169" t="s">
        <v>477</v>
      </c>
      <c r="D221" s="169" t="s">
        <v>123</v>
      </c>
      <c r="E221" s="170" t="s">
        <v>478</v>
      </c>
      <c r="F221" s="171" t="s">
        <v>479</v>
      </c>
      <c r="G221" s="172" t="s">
        <v>174</v>
      </c>
      <c r="H221" s="173">
        <v>1.7999999999999999E-2</v>
      </c>
      <c r="I221" s="174"/>
      <c r="J221" s="175">
        <f>ROUND(I221*H221,2)</f>
        <v>0</v>
      </c>
      <c r="K221" s="171" t="s">
        <v>127</v>
      </c>
      <c r="L221" s="40"/>
      <c r="M221" s="176" t="s">
        <v>19</v>
      </c>
      <c r="N221" s="177" t="s">
        <v>45</v>
      </c>
      <c r="O221" s="65"/>
      <c r="P221" s="178">
        <f>O221*H221</f>
        <v>0</v>
      </c>
      <c r="Q221" s="178">
        <v>0</v>
      </c>
      <c r="R221" s="178">
        <f>Q221*H221</f>
        <v>0</v>
      </c>
      <c r="S221" s="178">
        <v>0</v>
      </c>
      <c r="T221" s="17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0" t="s">
        <v>194</v>
      </c>
      <c r="AT221" s="180" t="s">
        <v>123</v>
      </c>
      <c r="AU221" s="180" t="s">
        <v>81</v>
      </c>
      <c r="AY221" s="18" t="s">
        <v>120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8" t="s">
        <v>79</v>
      </c>
      <c r="BK221" s="181">
        <f>ROUND(I221*H221,2)</f>
        <v>0</v>
      </c>
      <c r="BL221" s="18" t="s">
        <v>194</v>
      </c>
      <c r="BM221" s="180" t="s">
        <v>480</v>
      </c>
    </row>
    <row r="222" spans="1:65" s="12" customFormat="1" ht="22.9" customHeight="1">
      <c r="B222" s="153"/>
      <c r="C222" s="154"/>
      <c r="D222" s="155" t="s">
        <v>73</v>
      </c>
      <c r="E222" s="167" t="s">
        <v>481</v>
      </c>
      <c r="F222" s="167" t="s">
        <v>482</v>
      </c>
      <c r="G222" s="154"/>
      <c r="H222" s="154"/>
      <c r="I222" s="157"/>
      <c r="J222" s="168">
        <f>BK222</f>
        <v>0</v>
      </c>
      <c r="K222" s="154"/>
      <c r="L222" s="159"/>
      <c r="M222" s="160"/>
      <c r="N222" s="161"/>
      <c r="O222" s="161"/>
      <c r="P222" s="162">
        <f>SUM(P223:P235)</f>
        <v>0</v>
      </c>
      <c r="Q222" s="161"/>
      <c r="R222" s="162">
        <f>SUM(R223:R235)</f>
        <v>3.8940000000000002E-2</v>
      </c>
      <c r="S222" s="161"/>
      <c r="T222" s="163">
        <f>SUM(T223:T235)</f>
        <v>0</v>
      </c>
      <c r="AR222" s="164" t="s">
        <v>81</v>
      </c>
      <c r="AT222" s="165" t="s">
        <v>73</v>
      </c>
      <c r="AU222" s="165" t="s">
        <v>79</v>
      </c>
      <c r="AY222" s="164" t="s">
        <v>120</v>
      </c>
      <c r="BK222" s="166">
        <f>SUM(BK223:BK235)</f>
        <v>0</v>
      </c>
    </row>
    <row r="223" spans="1:65" s="2" customFormat="1" ht="24.2" customHeight="1">
      <c r="A223" s="35"/>
      <c r="B223" s="36"/>
      <c r="C223" s="169" t="s">
        <v>483</v>
      </c>
      <c r="D223" s="169" t="s">
        <v>123</v>
      </c>
      <c r="E223" s="170" t="s">
        <v>484</v>
      </c>
      <c r="F223" s="171" t="s">
        <v>485</v>
      </c>
      <c r="G223" s="172" t="s">
        <v>126</v>
      </c>
      <c r="H223" s="173">
        <v>1362.7070000000001</v>
      </c>
      <c r="I223" s="174"/>
      <c r="J223" s="175">
        <f>ROUND(I223*H223,2)</f>
        <v>0</v>
      </c>
      <c r="K223" s="171" t="s">
        <v>127</v>
      </c>
      <c r="L223" s="40"/>
      <c r="M223" s="176" t="s">
        <v>19</v>
      </c>
      <c r="N223" s="177" t="s">
        <v>45</v>
      </c>
      <c r="O223" s="65"/>
      <c r="P223" s="178">
        <f>O223*H223</f>
        <v>0</v>
      </c>
      <c r="Q223" s="178">
        <v>0</v>
      </c>
      <c r="R223" s="178">
        <f>Q223*H223</f>
        <v>0</v>
      </c>
      <c r="S223" s="178">
        <v>0</v>
      </c>
      <c r="T223" s="17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0" t="s">
        <v>194</v>
      </c>
      <c r="AT223" s="180" t="s">
        <v>123</v>
      </c>
      <c r="AU223" s="180" t="s">
        <v>81</v>
      </c>
      <c r="AY223" s="18" t="s">
        <v>120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8" t="s">
        <v>79</v>
      </c>
      <c r="BK223" s="181">
        <f>ROUND(I223*H223,2)</f>
        <v>0</v>
      </c>
      <c r="BL223" s="18" t="s">
        <v>194</v>
      </c>
      <c r="BM223" s="180" t="s">
        <v>486</v>
      </c>
    </row>
    <row r="224" spans="1:65" s="13" customFormat="1" ht="11.25">
      <c r="B224" s="182"/>
      <c r="C224" s="183"/>
      <c r="D224" s="184" t="s">
        <v>130</v>
      </c>
      <c r="E224" s="185" t="s">
        <v>19</v>
      </c>
      <c r="F224" s="186" t="s">
        <v>487</v>
      </c>
      <c r="G224" s="183"/>
      <c r="H224" s="187">
        <v>2.988</v>
      </c>
      <c r="I224" s="188"/>
      <c r="J224" s="183"/>
      <c r="K224" s="183"/>
      <c r="L224" s="189"/>
      <c r="M224" s="190"/>
      <c r="N224" s="191"/>
      <c r="O224" s="191"/>
      <c r="P224" s="191"/>
      <c r="Q224" s="191"/>
      <c r="R224" s="191"/>
      <c r="S224" s="191"/>
      <c r="T224" s="192"/>
      <c r="AT224" s="193" t="s">
        <v>130</v>
      </c>
      <c r="AU224" s="193" t="s">
        <v>81</v>
      </c>
      <c r="AV224" s="13" t="s">
        <v>81</v>
      </c>
      <c r="AW224" s="13" t="s">
        <v>35</v>
      </c>
      <c r="AX224" s="13" t="s">
        <v>74</v>
      </c>
      <c r="AY224" s="193" t="s">
        <v>120</v>
      </c>
    </row>
    <row r="225" spans="1:65" s="13" customFormat="1" ht="11.25">
      <c r="B225" s="182"/>
      <c r="C225" s="183"/>
      <c r="D225" s="184" t="s">
        <v>130</v>
      </c>
      <c r="E225" s="185" t="s">
        <v>19</v>
      </c>
      <c r="F225" s="186" t="s">
        <v>488</v>
      </c>
      <c r="G225" s="183"/>
      <c r="H225" s="187">
        <v>5.0979999999999999</v>
      </c>
      <c r="I225" s="188"/>
      <c r="J225" s="183"/>
      <c r="K225" s="183"/>
      <c r="L225" s="189"/>
      <c r="M225" s="190"/>
      <c r="N225" s="191"/>
      <c r="O225" s="191"/>
      <c r="P225" s="191"/>
      <c r="Q225" s="191"/>
      <c r="R225" s="191"/>
      <c r="S225" s="191"/>
      <c r="T225" s="192"/>
      <c r="AT225" s="193" t="s">
        <v>130</v>
      </c>
      <c r="AU225" s="193" t="s">
        <v>81</v>
      </c>
      <c r="AV225" s="13" t="s">
        <v>81</v>
      </c>
      <c r="AW225" s="13" t="s">
        <v>35</v>
      </c>
      <c r="AX225" s="13" t="s">
        <v>74</v>
      </c>
      <c r="AY225" s="193" t="s">
        <v>120</v>
      </c>
    </row>
    <row r="226" spans="1:65" s="13" customFormat="1" ht="11.25">
      <c r="B226" s="182"/>
      <c r="C226" s="183"/>
      <c r="D226" s="184" t="s">
        <v>130</v>
      </c>
      <c r="E226" s="185" t="s">
        <v>19</v>
      </c>
      <c r="F226" s="186" t="s">
        <v>489</v>
      </c>
      <c r="G226" s="183"/>
      <c r="H226" s="187">
        <v>0.56699999999999995</v>
      </c>
      <c r="I226" s="188"/>
      <c r="J226" s="183"/>
      <c r="K226" s="183"/>
      <c r="L226" s="189"/>
      <c r="M226" s="190"/>
      <c r="N226" s="191"/>
      <c r="O226" s="191"/>
      <c r="P226" s="191"/>
      <c r="Q226" s="191"/>
      <c r="R226" s="191"/>
      <c r="S226" s="191"/>
      <c r="T226" s="192"/>
      <c r="AT226" s="193" t="s">
        <v>130</v>
      </c>
      <c r="AU226" s="193" t="s">
        <v>81</v>
      </c>
      <c r="AV226" s="13" t="s">
        <v>81</v>
      </c>
      <c r="AW226" s="13" t="s">
        <v>35</v>
      </c>
      <c r="AX226" s="13" t="s">
        <v>74</v>
      </c>
      <c r="AY226" s="193" t="s">
        <v>120</v>
      </c>
    </row>
    <row r="227" spans="1:65" s="13" customFormat="1" ht="11.25">
      <c r="B227" s="182"/>
      <c r="C227" s="183"/>
      <c r="D227" s="184" t="s">
        <v>130</v>
      </c>
      <c r="E227" s="185" t="s">
        <v>19</v>
      </c>
      <c r="F227" s="186" t="s">
        <v>490</v>
      </c>
      <c r="G227" s="183"/>
      <c r="H227" s="187">
        <v>0.47499999999999998</v>
      </c>
      <c r="I227" s="188"/>
      <c r="J227" s="183"/>
      <c r="K227" s="183"/>
      <c r="L227" s="189"/>
      <c r="M227" s="190"/>
      <c r="N227" s="191"/>
      <c r="O227" s="191"/>
      <c r="P227" s="191"/>
      <c r="Q227" s="191"/>
      <c r="R227" s="191"/>
      <c r="S227" s="191"/>
      <c r="T227" s="192"/>
      <c r="AT227" s="193" t="s">
        <v>130</v>
      </c>
      <c r="AU227" s="193" t="s">
        <v>81</v>
      </c>
      <c r="AV227" s="13" t="s">
        <v>81</v>
      </c>
      <c r="AW227" s="13" t="s">
        <v>35</v>
      </c>
      <c r="AX227" s="13" t="s">
        <v>74</v>
      </c>
      <c r="AY227" s="193" t="s">
        <v>120</v>
      </c>
    </row>
    <row r="228" spans="1:65" s="13" customFormat="1" ht="11.25">
      <c r="B228" s="182"/>
      <c r="C228" s="183"/>
      <c r="D228" s="184" t="s">
        <v>130</v>
      </c>
      <c r="E228" s="185" t="s">
        <v>19</v>
      </c>
      <c r="F228" s="186" t="s">
        <v>491</v>
      </c>
      <c r="G228" s="183"/>
      <c r="H228" s="187">
        <v>0.10199999999999999</v>
      </c>
      <c r="I228" s="188"/>
      <c r="J228" s="183"/>
      <c r="K228" s="183"/>
      <c r="L228" s="189"/>
      <c r="M228" s="190"/>
      <c r="N228" s="191"/>
      <c r="O228" s="191"/>
      <c r="P228" s="191"/>
      <c r="Q228" s="191"/>
      <c r="R228" s="191"/>
      <c r="S228" s="191"/>
      <c r="T228" s="192"/>
      <c r="AT228" s="193" t="s">
        <v>130</v>
      </c>
      <c r="AU228" s="193" t="s">
        <v>81</v>
      </c>
      <c r="AV228" s="13" t="s">
        <v>81</v>
      </c>
      <c r="AW228" s="13" t="s">
        <v>35</v>
      </c>
      <c r="AX228" s="13" t="s">
        <v>74</v>
      </c>
      <c r="AY228" s="193" t="s">
        <v>120</v>
      </c>
    </row>
    <row r="229" spans="1:65" s="13" customFormat="1" ht="11.25">
      <c r="B229" s="182"/>
      <c r="C229" s="183"/>
      <c r="D229" s="184" t="s">
        <v>130</v>
      </c>
      <c r="E229" s="185" t="s">
        <v>19</v>
      </c>
      <c r="F229" s="186" t="s">
        <v>492</v>
      </c>
      <c r="G229" s="183"/>
      <c r="H229" s="187">
        <v>0.20399999999999999</v>
      </c>
      <c r="I229" s="188"/>
      <c r="J229" s="183"/>
      <c r="K229" s="183"/>
      <c r="L229" s="189"/>
      <c r="M229" s="190"/>
      <c r="N229" s="191"/>
      <c r="O229" s="191"/>
      <c r="P229" s="191"/>
      <c r="Q229" s="191"/>
      <c r="R229" s="191"/>
      <c r="S229" s="191"/>
      <c r="T229" s="192"/>
      <c r="AT229" s="193" t="s">
        <v>130</v>
      </c>
      <c r="AU229" s="193" t="s">
        <v>81</v>
      </c>
      <c r="AV229" s="13" t="s">
        <v>81</v>
      </c>
      <c r="AW229" s="13" t="s">
        <v>35</v>
      </c>
      <c r="AX229" s="13" t="s">
        <v>74</v>
      </c>
      <c r="AY229" s="193" t="s">
        <v>120</v>
      </c>
    </row>
    <row r="230" spans="1:65" s="13" customFormat="1" ht="11.25">
      <c r="B230" s="182"/>
      <c r="C230" s="183"/>
      <c r="D230" s="184" t="s">
        <v>130</v>
      </c>
      <c r="E230" s="185" t="s">
        <v>19</v>
      </c>
      <c r="F230" s="186" t="s">
        <v>493</v>
      </c>
      <c r="G230" s="183"/>
      <c r="H230" s="187">
        <v>7.2999999999999995E-2</v>
      </c>
      <c r="I230" s="188"/>
      <c r="J230" s="183"/>
      <c r="K230" s="183"/>
      <c r="L230" s="189"/>
      <c r="M230" s="190"/>
      <c r="N230" s="191"/>
      <c r="O230" s="191"/>
      <c r="P230" s="191"/>
      <c r="Q230" s="191"/>
      <c r="R230" s="191"/>
      <c r="S230" s="191"/>
      <c r="T230" s="192"/>
      <c r="AT230" s="193" t="s">
        <v>130</v>
      </c>
      <c r="AU230" s="193" t="s">
        <v>81</v>
      </c>
      <c r="AV230" s="13" t="s">
        <v>81</v>
      </c>
      <c r="AW230" s="13" t="s">
        <v>35</v>
      </c>
      <c r="AX230" s="13" t="s">
        <v>74</v>
      </c>
      <c r="AY230" s="193" t="s">
        <v>120</v>
      </c>
    </row>
    <row r="231" spans="1:65" s="13" customFormat="1" ht="11.25">
      <c r="B231" s="182"/>
      <c r="C231" s="183"/>
      <c r="D231" s="184" t="s">
        <v>130</v>
      </c>
      <c r="E231" s="185" t="s">
        <v>19</v>
      </c>
      <c r="F231" s="186" t="s">
        <v>494</v>
      </c>
      <c r="G231" s="183"/>
      <c r="H231" s="187">
        <v>1353.2</v>
      </c>
      <c r="I231" s="188"/>
      <c r="J231" s="183"/>
      <c r="K231" s="183"/>
      <c r="L231" s="189"/>
      <c r="M231" s="190"/>
      <c r="N231" s="191"/>
      <c r="O231" s="191"/>
      <c r="P231" s="191"/>
      <c r="Q231" s="191"/>
      <c r="R231" s="191"/>
      <c r="S231" s="191"/>
      <c r="T231" s="192"/>
      <c r="AT231" s="193" t="s">
        <v>130</v>
      </c>
      <c r="AU231" s="193" t="s">
        <v>81</v>
      </c>
      <c r="AV231" s="13" t="s">
        <v>81</v>
      </c>
      <c r="AW231" s="13" t="s">
        <v>35</v>
      </c>
      <c r="AX231" s="13" t="s">
        <v>74</v>
      </c>
      <c r="AY231" s="193" t="s">
        <v>120</v>
      </c>
    </row>
    <row r="232" spans="1:65" s="15" customFormat="1" ht="11.25">
      <c r="B232" s="218"/>
      <c r="C232" s="219"/>
      <c r="D232" s="184" t="s">
        <v>130</v>
      </c>
      <c r="E232" s="220" t="s">
        <v>19</v>
      </c>
      <c r="F232" s="221" t="s">
        <v>252</v>
      </c>
      <c r="G232" s="219"/>
      <c r="H232" s="222">
        <v>1362.7070000000001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130</v>
      </c>
      <c r="AU232" s="228" t="s">
        <v>81</v>
      </c>
      <c r="AV232" s="15" t="s">
        <v>128</v>
      </c>
      <c r="AW232" s="15" t="s">
        <v>35</v>
      </c>
      <c r="AX232" s="15" t="s">
        <v>79</v>
      </c>
      <c r="AY232" s="228" t="s">
        <v>120</v>
      </c>
    </row>
    <row r="233" spans="1:65" s="2" customFormat="1" ht="37.9" customHeight="1">
      <c r="A233" s="35"/>
      <c r="B233" s="36"/>
      <c r="C233" s="169" t="s">
        <v>495</v>
      </c>
      <c r="D233" s="169" t="s">
        <v>123</v>
      </c>
      <c r="E233" s="170" t="s">
        <v>496</v>
      </c>
      <c r="F233" s="171" t="s">
        <v>497</v>
      </c>
      <c r="G233" s="172" t="s">
        <v>126</v>
      </c>
      <c r="H233" s="173">
        <v>177</v>
      </c>
      <c r="I233" s="174"/>
      <c r="J233" s="175">
        <f>ROUND(I233*H233,2)</f>
        <v>0</v>
      </c>
      <c r="K233" s="171" t="s">
        <v>127</v>
      </c>
      <c r="L233" s="40"/>
      <c r="M233" s="176" t="s">
        <v>19</v>
      </c>
      <c r="N233" s="177" t="s">
        <v>45</v>
      </c>
      <c r="O233" s="65"/>
      <c r="P233" s="178">
        <f>O233*H233</f>
        <v>0</v>
      </c>
      <c r="Q233" s="178">
        <v>2.2000000000000001E-4</v>
      </c>
      <c r="R233" s="178">
        <f>Q233*H233</f>
        <v>3.8940000000000002E-2</v>
      </c>
      <c r="S233" s="178">
        <v>0</v>
      </c>
      <c r="T233" s="17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0" t="s">
        <v>194</v>
      </c>
      <c r="AT233" s="180" t="s">
        <v>123</v>
      </c>
      <c r="AU233" s="180" t="s">
        <v>81</v>
      </c>
      <c r="AY233" s="18" t="s">
        <v>120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8" t="s">
        <v>79</v>
      </c>
      <c r="BK233" s="181">
        <f>ROUND(I233*H233,2)</f>
        <v>0</v>
      </c>
      <c r="BL233" s="18" t="s">
        <v>194</v>
      </c>
      <c r="BM233" s="180" t="s">
        <v>498</v>
      </c>
    </row>
    <row r="234" spans="1:65" s="14" customFormat="1" ht="11.25">
      <c r="B234" s="194"/>
      <c r="C234" s="195"/>
      <c r="D234" s="184" t="s">
        <v>130</v>
      </c>
      <c r="E234" s="196" t="s">
        <v>19</v>
      </c>
      <c r="F234" s="197" t="s">
        <v>499</v>
      </c>
      <c r="G234" s="195"/>
      <c r="H234" s="196" t="s">
        <v>19</v>
      </c>
      <c r="I234" s="198"/>
      <c r="J234" s="195"/>
      <c r="K234" s="195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130</v>
      </c>
      <c r="AU234" s="203" t="s">
        <v>81</v>
      </c>
      <c r="AV234" s="14" t="s">
        <v>79</v>
      </c>
      <c r="AW234" s="14" t="s">
        <v>35</v>
      </c>
      <c r="AX234" s="14" t="s">
        <v>74</v>
      </c>
      <c r="AY234" s="203" t="s">
        <v>120</v>
      </c>
    </row>
    <row r="235" spans="1:65" s="13" customFormat="1" ht="11.25">
      <c r="B235" s="182"/>
      <c r="C235" s="183"/>
      <c r="D235" s="184" t="s">
        <v>130</v>
      </c>
      <c r="E235" s="185" t="s">
        <v>19</v>
      </c>
      <c r="F235" s="186" t="s">
        <v>500</v>
      </c>
      <c r="G235" s="183"/>
      <c r="H235" s="187">
        <v>177</v>
      </c>
      <c r="I235" s="188"/>
      <c r="J235" s="183"/>
      <c r="K235" s="183"/>
      <c r="L235" s="189"/>
      <c r="M235" s="190"/>
      <c r="N235" s="191"/>
      <c r="O235" s="191"/>
      <c r="P235" s="191"/>
      <c r="Q235" s="191"/>
      <c r="R235" s="191"/>
      <c r="S235" s="191"/>
      <c r="T235" s="192"/>
      <c r="AT235" s="193" t="s">
        <v>130</v>
      </c>
      <c r="AU235" s="193" t="s">
        <v>81</v>
      </c>
      <c r="AV235" s="13" t="s">
        <v>81</v>
      </c>
      <c r="AW235" s="13" t="s">
        <v>35</v>
      </c>
      <c r="AX235" s="13" t="s">
        <v>79</v>
      </c>
      <c r="AY235" s="193" t="s">
        <v>120</v>
      </c>
    </row>
    <row r="236" spans="1:65" s="12" customFormat="1" ht="22.9" customHeight="1">
      <c r="B236" s="153"/>
      <c r="C236" s="154"/>
      <c r="D236" s="155" t="s">
        <v>73</v>
      </c>
      <c r="E236" s="167" t="s">
        <v>501</v>
      </c>
      <c r="F236" s="167" t="s">
        <v>502</v>
      </c>
      <c r="G236" s="154"/>
      <c r="H236" s="154"/>
      <c r="I236" s="157"/>
      <c r="J236" s="168">
        <f>BK236</f>
        <v>0</v>
      </c>
      <c r="K236" s="154"/>
      <c r="L236" s="159"/>
      <c r="M236" s="160"/>
      <c r="N236" s="161"/>
      <c r="O236" s="161"/>
      <c r="P236" s="162">
        <f>SUM(P237:P240)</f>
        <v>0</v>
      </c>
      <c r="Q236" s="161"/>
      <c r="R236" s="162">
        <f>SUM(R237:R240)</f>
        <v>2.112E-2</v>
      </c>
      <c r="S236" s="161"/>
      <c r="T236" s="163">
        <f>SUM(T237:T240)</f>
        <v>6.5999999999999991E-3</v>
      </c>
      <c r="AR236" s="164" t="s">
        <v>81</v>
      </c>
      <c r="AT236" s="165" t="s">
        <v>73</v>
      </c>
      <c r="AU236" s="165" t="s">
        <v>79</v>
      </c>
      <c r="AY236" s="164" t="s">
        <v>120</v>
      </c>
      <c r="BK236" s="166">
        <f>SUM(BK237:BK240)</f>
        <v>0</v>
      </c>
    </row>
    <row r="237" spans="1:65" s="2" customFormat="1" ht="24.2" customHeight="1">
      <c r="A237" s="35"/>
      <c r="B237" s="36"/>
      <c r="C237" s="169" t="s">
        <v>503</v>
      </c>
      <c r="D237" s="169" t="s">
        <v>123</v>
      </c>
      <c r="E237" s="170" t="s">
        <v>504</v>
      </c>
      <c r="F237" s="171" t="s">
        <v>505</v>
      </c>
      <c r="G237" s="172" t="s">
        <v>126</v>
      </c>
      <c r="H237" s="173">
        <v>44</v>
      </c>
      <c r="I237" s="174"/>
      <c r="J237" s="175">
        <f>ROUND(I237*H237,2)</f>
        <v>0</v>
      </c>
      <c r="K237" s="171" t="s">
        <v>127</v>
      </c>
      <c r="L237" s="40"/>
      <c r="M237" s="176" t="s">
        <v>19</v>
      </c>
      <c r="N237" s="177" t="s">
        <v>45</v>
      </c>
      <c r="O237" s="65"/>
      <c r="P237" s="178">
        <f>O237*H237</f>
        <v>0</v>
      </c>
      <c r="Q237" s="178">
        <v>0</v>
      </c>
      <c r="R237" s="178">
        <f>Q237*H237</f>
        <v>0</v>
      </c>
      <c r="S237" s="178">
        <v>0</v>
      </c>
      <c r="T237" s="17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0" t="s">
        <v>194</v>
      </c>
      <c r="AT237" s="180" t="s">
        <v>123</v>
      </c>
      <c r="AU237" s="180" t="s">
        <v>81</v>
      </c>
      <c r="AY237" s="18" t="s">
        <v>120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8" t="s">
        <v>79</v>
      </c>
      <c r="BK237" s="181">
        <f>ROUND(I237*H237,2)</f>
        <v>0</v>
      </c>
      <c r="BL237" s="18" t="s">
        <v>194</v>
      </c>
      <c r="BM237" s="180" t="s">
        <v>506</v>
      </c>
    </row>
    <row r="238" spans="1:65" s="2" customFormat="1" ht="24.2" customHeight="1">
      <c r="A238" s="35"/>
      <c r="B238" s="36"/>
      <c r="C238" s="169" t="s">
        <v>507</v>
      </c>
      <c r="D238" s="169" t="s">
        <v>123</v>
      </c>
      <c r="E238" s="170" t="s">
        <v>508</v>
      </c>
      <c r="F238" s="171" t="s">
        <v>509</v>
      </c>
      <c r="G238" s="172" t="s">
        <v>126</v>
      </c>
      <c r="H238" s="173">
        <v>44</v>
      </c>
      <c r="I238" s="174"/>
      <c r="J238" s="175">
        <f>ROUND(I238*H238,2)</f>
        <v>0</v>
      </c>
      <c r="K238" s="171" t="s">
        <v>127</v>
      </c>
      <c r="L238" s="40"/>
      <c r="M238" s="176" t="s">
        <v>19</v>
      </c>
      <c r="N238" s="177" t="s">
        <v>45</v>
      </c>
      <c r="O238" s="65"/>
      <c r="P238" s="178">
        <f>O238*H238</f>
        <v>0</v>
      </c>
      <c r="Q238" s="178">
        <v>0</v>
      </c>
      <c r="R238" s="178">
        <f>Q238*H238</f>
        <v>0</v>
      </c>
      <c r="S238" s="178">
        <v>1.4999999999999999E-4</v>
      </c>
      <c r="T238" s="179">
        <f>S238*H238</f>
        <v>6.5999999999999991E-3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0" t="s">
        <v>194</v>
      </c>
      <c r="AT238" s="180" t="s">
        <v>123</v>
      </c>
      <c r="AU238" s="180" t="s">
        <v>81</v>
      </c>
      <c r="AY238" s="18" t="s">
        <v>120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8" t="s">
        <v>79</v>
      </c>
      <c r="BK238" s="181">
        <f>ROUND(I238*H238,2)</f>
        <v>0</v>
      </c>
      <c r="BL238" s="18" t="s">
        <v>194</v>
      </c>
      <c r="BM238" s="180" t="s">
        <v>510</v>
      </c>
    </row>
    <row r="239" spans="1:65" s="2" customFormat="1" ht="37.9" customHeight="1">
      <c r="A239" s="35"/>
      <c r="B239" s="36"/>
      <c r="C239" s="169" t="s">
        <v>511</v>
      </c>
      <c r="D239" s="169" t="s">
        <v>123</v>
      </c>
      <c r="E239" s="170" t="s">
        <v>512</v>
      </c>
      <c r="F239" s="171" t="s">
        <v>513</v>
      </c>
      <c r="G239" s="172" t="s">
        <v>126</v>
      </c>
      <c r="H239" s="173">
        <v>44</v>
      </c>
      <c r="I239" s="174"/>
      <c r="J239" s="175">
        <f>ROUND(I239*H239,2)</f>
        <v>0</v>
      </c>
      <c r="K239" s="171" t="s">
        <v>127</v>
      </c>
      <c r="L239" s="40"/>
      <c r="M239" s="176" t="s">
        <v>19</v>
      </c>
      <c r="N239" s="177" t="s">
        <v>45</v>
      </c>
      <c r="O239" s="65"/>
      <c r="P239" s="178">
        <f>O239*H239</f>
        <v>0</v>
      </c>
      <c r="Q239" s="178">
        <v>2.0000000000000001E-4</v>
      </c>
      <c r="R239" s="178">
        <f>Q239*H239</f>
        <v>8.8000000000000005E-3</v>
      </c>
      <c r="S239" s="178">
        <v>0</v>
      </c>
      <c r="T239" s="17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0" t="s">
        <v>194</v>
      </c>
      <c r="AT239" s="180" t="s">
        <v>123</v>
      </c>
      <c r="AU239" s="180" t="s">
        <v>81</v>
      </c>
      <c r="AY239" s="18" t="s">
        <v>120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8" t="s">
        <v>79</v>
      </c>
      <c r="BK239" s="181">
        <f>ROUND(I239*H239,2)</f>
        <v>0</v>
      </c>
      <c r="BL239" s="18" t="s">
        <v>194</v>
      </c>
      <c r="BM239" s="180" t="s">
        <v>514</v>
      </c>
    </row>
    <row r="240" spans="1:65" s="2" customFormat="1" ht="37.9" customHeight="1">
      <c r="A240" s="35"/>
      <c r="B240" s="36"/>
      <c r="C240" s="169" t="s">
        <v>515</v>
      </c>
      <c r="D240" s="169" t="s">
        <v>123</v>
      </c>
      <c r="E240" s="170" t="s">
        <v>516</v>
      </c>
      <c r="F240" s="171" t="s">
        <v>517</v>
      </c>
      <c r="G240" s="172" t="s">
        <v>126</v>
      </c>
      <c r="H240" s="173">
        <v>44</v>
      </c>
      <c r="I240" s="174"/>
      <c r="J240" s="175">
        <f>ROUND(I240*H240,2)</f>
        <v>0</v>
      </c>
      <c r="K240" s="171" t="s">
        <v>127</v>
      </c>
      <c r="L240" s="40"/>
      <c r="M240" s="176" t="s">
        <v>19</v>
      </c>
      <c r="N240" s="177" t="s">
        <v>45</v>
      </c>
      <c r="O240" s="65"/>
      <c r="P240" s="178">
        <f>O240*H240</f>
        <v>0</v>
      </c>
      <c r="Q240" s="178">
        <v>2.7999999999999998E-4</v>
      </c>
      <c r="R240" s="178">
        <f>Q240*H240</f>
        <v>1.2319999999999999E-2</v>
      </c>
      <c r="S240" s="178">
        <v>0</v>
      </c>
      <c r="T240" s="17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0" t="s">
        <v>194</v>
      </c>
      <c r="AT240" s="180" t="s">
        <v>123</v>
      </c>
      <c r="AU240" s="180" t="s">
        <v>81</v>
      </c>
      <c r="AY240" s="18" t="s">
        <v>120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8" t="s">
        <v>79</v>
      </c>
      <c r="BK240" s="181">
        <f>ROUND(I240*H240,2)</f>
        <v>0</v>
      </c>
      <c r="BL240" s="18" t="s">
        <v>194</v>
      </c>
      <c r="BM240" s="180" t="s">
        <v>518</v>
      </c>
    </row>
    <row r="241" spans="1:65" s="12" customFormat="1" ht="25.9" customHeight="1">
      <c r="B241" s="153"/>
      <c r="C241" s="154"/>
      <c r="D241" s="155" t="s">
        <v>73</v>
      </c>
      <c r="E241" s="156" t="s">
        <v>519</v>
      </c>
      <c r="F241" s="156" t="s">
        <v>520</v>
      </c>
      <c r="G241" s="154"/>
      <c r="H241" s="154"/>
      <c r="I241" s="157"/>
      <c r="J241" s="158">
        <f>BK241</f>
        <v>0</v>
      </c>
      <c r="K241" s="154"/>
      <c r="L241" s="159"/>
      <c r="M241" s="160"/>
      <c r="N241" s="161"/>
      <c r="O241" s="161"/>
      <c r="P241" s="162">
        <f>P242+P244+P246+P248</f>
        <v>0</v>
      </c>
      <c r="Q241" s="161"/>
      <c r="R241" s="162">
        <f>R242+R244+R246+R248</f>
        <v>0</v>
      </c>
      <c r="S241" s="161"/>
      <c r="T241" s="163">
        <f>T242+T244+T246+T248</f>
        <v>0</v>
      </c>
      <c r="AR241" s="164" t="s">
        <v>145</v>
      </c>
      <c r="AT241" s="165" t="s">
        <v>73</v>
      </c>
      <c r="AU241" s="165" t="s">
        <v>74</v>
      </c>
      <c r="AY241" s="164" t="s">
        <v>120</v>
      </c>
      <c r="BK241" s="166">
        <f>BK242+BK244+BK246+BK248</f>
        <v>0</v>
      </c>
    </row>
    <row r="242" spans="1:65" s="12" customFormat="1" ht="22.9" customHeight="1">
      <c r="B242" s="153"/>
      <c r="C242" s="154"/>
      <c r="D242" s="155" t="s">
        <v>73</v>
      </c>
      <c r="E242" s="167" t="s">
        <v>521</v>
      </c>
      <c r="F242" s="167" t="s">
        <v>522</v>
      </c>
      <c r="G242" s="154"/>
      <c r="H242" s="154"/>
      <c r="I242" s="157"/>
      <c r="J242" s="168">
        <f>BK242</f>
        <v>0</v>
      </c>
      <c r="K242" s="154"/>
      <c r="L242" s="159"/>
      <c r="M242" s="160"/>
      <c r="N242" s="161"/>
      <c r="O242" s="161"/>
      <c r="P242" s="162">
        <f>P243</f>
        <v>0</v>
      </c>
      <c r="Q242" s="161"/>
      <c r="R242" s="162">
        <f>R243</f>
        <v>0</v>
      </c>
      <c r="S242" s="161"/>
      <c r="T242" s="163">
        <f>T243</f>
        <v>0</v>
      </c>
      <c r="AR242" s="164" t="s">
        <v>145</v>
      </c>
      <c r="AT242" s="165" t="s">
        <v>73</v>
      </c>
      <c r="AU242" s="165" t="s">
        <v>79</v>
      </c>
      <c r="AY242" s="164" t="s">
        <v>120</v>
      </c>
      <c r="BK242" s="166">
        <f>BK243</f>
        <v>0</v>
      </c>
    </row>
    <row r="243" spans="1:65" s="2" customFormat="1" ht="14.45" customHeight="1">
      <c r="A243" s="35"/>
      <c r="B243" s="36"/>
      <c r="C243" s="169" t="s">
        <v>523</v>
      </c>
      <c r="D243" s="169" t="s">
        <v>123</v>
      </c>
      <c r="E243" s="170" t="s">
        <v>524</v>
      </c>
      <c r="F243" s="171" t="s">
        <v>525</v>
      </c>
      <c r="G243" s="172" t="s">
        <v>232</v>
      </c>
      <c r="H243" s="173">
        <v>1</v>
      </c>
      <c r="I243" s="174"/>
      <c r="J243" s="175">
        <f>ROUND(I243*H243,2)</f>
        <v>0</v>
      </c>
      <c r="K243" s="171" t="s">
        <v>127</v>
      </c>
      <c r="L243" s="40"/>
      <c r="M243" s="176" t="s">
        <v>19</v>
      </c>
      <c r="N243" s="177" t="s">
        <v>45</v>
      </c>
      <c r="O243" s="65"/>
      <c r="P243" s="178">
        <f>O243*H243</f>
        <v>0</v>
      </c>
      <c r="Q243" s="178">
        <v>0</v>
      </c>
      <c r="R243" s="178">
        <f>Q243*H243</f>
        <v>0</v>
      </c>
      <c r="S243" s="178">
        <v>0</v>
      </c>
      <c r="T243" s="17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0" t="s">
        <v>526</v>
      </c>
      <c r="AT243" s="180" t="s">
        <v>123</v>
      </c>
      <c r="AU243" s="180" t="s">
        <v>81</v>
      </c>
      <c r="AY243" s="18" t="s">
        <v>120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79</v>
      </c>
      <c r="BK243" s="181">
        <f>ROUND(I243*H243,2)</f>
        <v>0</v>
      </c>
      <c r="BL243" s="18" t="s">
        <v>526</v>
      </c>
      <c r="BM243" s="180" t="s">
        <v>527</v>
      </c>
    </row>
    <row r="244" spans="1:65" s="12" customFormat="1" ht="22.9" customHeight="1">
      <c r="B244" s="153"/>
      <c r="C244" s="154"/>
      <c r="D244" s="155" t="s">
        <v>73</v>
      </c>
      <c r="E244" s="167" t="s">
        <v>528</v>
      </c>
      <c r="F244" s="167" t="s">
        <v>529</v>
      </c>
      <c r="G244" s="154"/>
      <c r="H244" s="154"/>
      <c r="I244" s="157"/>
      <c r="J244" s="168">
        <f>BK244</f>
        <v>0</v>
      </c>
      <c r="K244" s="154"/>
      <c r="L244" s="159"/>
      <c r="M244" s="160"/>
      <c r="N244" s="161"/>
      <c r="O244" s="161"/>
      <c r="P244" s="162">
        <f>P245</f>
        <v>0</v>
      </c>
      <c r="Q244" s="161"/>
      <c r="R244" s="162">
        <f>R245</f>
        <v>0</v>
      </c>
      <c r="S244" s="161"/>
      <c r="T244" s="163">
        <f>T245</f>
        <v>0</v>
      </c>
      <c r="AR244" s="164" t="s">
        <v>145</v>
      </c>
      <c r="AT244" s="165" t="s">
        <v>73</v>
      </c>
      <c r="AU244" s="165" t="s">
        <v>79</v>
      </c>
      <c r="AY244" s="164" t="s">
        <v>120</v>
      </c>
      <c r="BK244" s="166">
        <f>BK245</f>
        <v>0</v>
      </c>
    </row>
    <row r="245" spans="1:65" s="2" customFormat="1" ht="24.2" customHeight="1">
      <c r="A245" s="35"/>
      <c r="B245" s="36"/>
      <c r="C245" s="169" t="s">
        <v>530</v>
      </c>
      <c r="D245" s="169" t="s">
        <v>123</v>
      </c>
      <c r="E245" s="170" t="s">
        <v>531</v>
      </c>
      <c r="F245" s="171" t="s">
        <v>532</v>
      </c>
      <c r="G245" s="172" t="s">
        <v>232</v>
      </c>
      <c r="H245" s="173">
        <v>1</v>
      </c>
      <c r="I245" s="174"/>
      <c r="J245" s="175">
        <f>ROUND(I245*H245,2)</f>
        <v>0</v>
      </c>
      <c r="K245" s="171" t="s">
        <v>127</v>
      </c>
      <c r="L245" s="40"/>
      <c r="M245" s="176" t="s">
        <v>19</v>
      </c>
      <c r="N245" s="177" t="s">
        <v>45</v>
      </c>
      <c r="O245" s="65"/>
      <c r="P245" s="178">
        <f>O245*H245</f>
        <v>0</v>
      </c>
      <c r="Q245" s="178">
        <v>0</v>
      </c>
      <c r="R245" s="178">
        <f>Q245*H245</f>
        <v>0</v>
      </c>
      <c r="S245" s="178">
        <v>0</v>
      </c>
      <c r="T245" s="17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0" t="s">
        <v>526</v>
      </c>
      <c r="AT245" s="180" t="s">
        <v>123</v>
      </c>
      <c r="AU245" s="180" t="s">
        <v>81</v>
      </c>
      <c r="AY245" s="18" t="s">
        <v>120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8" t="s">
        <v>79</v>
      </c>
      <c r="BK245" s="181">
        <f>ROUND(I245*H245,2)</f>
        <v>0</v>
      </c>
      <c r="BL245" s="18" t="s">
        <v>526</v>
      </c>
      <c r="BM245" s="180" t="s">
        <v>533</v>
      </c>
    </row>
    <row r="246" spans="1:65" s="12" customFormat="1" ht="22.9" customHeight="1">
      <c r="B246" s="153"/>
      <c r="C246" s="154"/>
      <c r="D246" s="155" t="s">
        <v>73</v>
      </c>
      <c r="E246" s="167" t="s">
        <v>534</v>
      </c>
      <c r="F246" s="167" t="s">
        <v>535</v>
      </c>
      <c r="G246" s="154"/>
      <c r="H246" s="154"/>
      <c r="I246" s="157"/>
      <c r="J246" s="168">
        <f>BK246</f>
        <v>0</v>
      </c>
      <c r="K246" s="154"/>
      <c r="L246" s="159"/>
      <c r="M246" s="160"/>
      <c r="N246" s="161"/>
      <c r="O246" s="161"/>
      <c r="P246" s="162">
        <f>P247</f>
        <v>0</v>
      </c>
      <c r="Q246" s="161"/>
      <c r="R246" s="162">
        <f>R247</f>
        <v>0</v>
      </c>
      <c r="S246" s="161"/>
      <c r="T246" s="163">
        <f>T247</f>
        <v>0</v>
      </c>
      <c r="AR246" s="164" t="s">
        <v>145</v>
      </c>
      <c r="AT246" s="165" t="s">
        <v>73</v>
      </c>
      <c r="AU246" s="165" t="s">
        <v>79</v>
      </c>
      <c r="AY246" s="164" t="s">
        <v>120</v>
      </c>
      <c r="BK246" s="166">
        <f>BK247</f>
        <v>0</v>
      </c>
    </row>
    <row r="247" spans="1:65" s="2" customFormat="1" ht="14.45" customHeight="1">
      <c r="A247" s="35"/>
      <c r="B247" s="36"/>
      <c r="C247" s="169" t="s">
        <v>536</v>
      </c>
      <c r="D247" s="169" t="s">
        <v>123</v>
      </c>
      <c r="E247" s="170" t="s">
        <v>537</v>
      </c>
      <c r="F247" s="171" t="s">
        <v>538</v>
      </c>
      <c r="G247" s="172" t="s">
        <v>232</v>
      </c>
      <c r="H247" s="173">
        <v>1</v>
      </c>
      <c r="I247" s="174"/>
      <c r="J247" s="175">
        <f>ROUND(I247*H247,2)</f>
        <v>0</v>
      </c>
      <c r="K247" s="171" t="s">
        <v>127</v>
      </c>
      <c r="L247" s="40"/>
      <c r="M247" s="176" t="s">
        <v>19</v>
      </c>
      <c r="N247" s="177" t="s">
        <v>45</v>
      </c>
      <c r="O247" s="65"/>
      <c r="P247" s="178">
        <f>O247*H247</f>
        <v>0</v>
      </c>
      <c r="Q247" s="178">
        <v>0</v>
      </c>
      <c r="R247" s="178">
        <f>Q247*H247</f>
        <v>0</v>
      </c>
      <c r="S247" s="178">
        <v>0</v>
      </c>
      <c r="T247" s="17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0" t="s">
        <v>526</v>
      </c>
      <c r="AT247" s="180" t="s">
        <v>123</v>
      </c>
      <c r="AU247" s="180" t="s">
        <v>81</v>
      </c>
      <c r="AY247" s="18" t="s">
        <v>120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79</v>
      </c>
      <c r="BK247" s="181">
        <f>ROUND(I247*H247,2)</f>
        <v>0</v>
      </c>
      <c r="BL247" s="18" t="s">
        <v>526</v>
      </c>
      <c r="BM247" s="180" t="s">
        <v>539</v>
      </c>
    </row>
    <row r="248" spans="1:65" s="12" customFormat="1" ht="22.9" customHeight="1">
      <c r="B248" s="153"/>
      <c r="C248" s="154"/>
      <c r="D248" s="155" t="s">
        <v>73</v>
      </c>
      <c r="E248" s="167" t="s">
        <v>540</v>
      </c>
      <c r="F248" s="167" t="s">
        <v>541</v>
      </c>
      <c r="G248" s="154"/>
      <c r="H248" s="154"/>
      <c r="I248" s="157"/>
      <c r="J248" s="168">
        <f>BK248</f>
        <v>0</v>
      </c>
      <c r="K248" s="154"/>
      <c r="L248" s="159"/>
      <c r="M248" s="160"/>
      <c r="N248" s="161"/>
      <c r="O248" s="161"/>
      <c r="P248" s="162">
        <f>P249</f>
        <v>0</v>
      </c>
      <c r="Q248" s="161"/>
      <c r="R248" s="162">
        <f>R249</f>
        <v>0</v>
      </c>
      <c r="S248" s="161"/>
      <c r="T248" s="163">
        <f>T249</f>
        <v>0</v>
      </c>
      <c r="AR248" s="164" t="s">
        <v>145</v>
      </c>
      <c r="AT248" s="165" t="s">
        <v>73</v>
      </c>
      <c r="AU248" s="165" t="s">
        <v>79</v>
      </c>
      <c r="AY248" s="164" t="s">
        <v>120</v>
      </c>
      <c r="BK248" s="166">
        <f>BK249</f>
        <v>0</v>
      </c>
    </row>
    <row r="249" spans="1:65" s="2" customFormat="1" ht="14.45" customHeight="1">
      <c r="A249" s="35"/>
      <c r="B249" s="36"/>
      <c r="C249" s="169" t="s">
        <v>542</v>
      </c>
      <c r="D249" s="169" t="s">
        <v>123</v>
      </c>
      <c r="E249" s="170" t="s">
        <v>543</v>
      </c>
      <c r="F249" s="171" t="s">
        <v>541</v>
      </c>
      <c r="G249" s="172" t="s">
        <v>232</v>
      </c>
      <c r="H249" s="173">
        <v>1</v>
      </c>
      <c r="I249" s="174"/>
      <c r="J249" s="175">
        <f>ROUND(I249*H249,2)</f>
        <v>0</v>
      </c>
      <c r="K249" s="171" t="s">
        <v>127</v>
      </c>
      <c r="L249" s="40"/>
      <c r="M249" s="229" t="s">
        <v>19</v>
      </c>
      <c r="N249" s="230" t="s">
        <v>45</v>
      </c>
      <c r="O249" s="231"/>
      <c r="P249" s="232">
        <f>O249*H249</f>
        <v>0</v>
      </c>
      <c r="Q249" s="232">
        <v>0</v>
      </c>
      <c r="R249" s="232">
        <f>Q249*H249</f>
        <v>0</v>
      </c>
      <c r="S249" s="232">
        <v>0</v>
      </c>
      <c r="T249" s="23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0" t="s">
        <v>526</v>
      </c>
      <c r="AT249" s="180" t="s">
        <v>123</v>
      </c>
      <c r="AU249" s="180" t="s">
        <v>81</v>
      </c>
      <c r="AY249" s="18" t="s">
        <v>120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8" t="s">
        <v>79</v>
      </c>
      <c r="BK249" s="181">
        <f>ROUND(I249*H249,2)</f>
        <v>0</v>
      </c>
      <c r="BL249" s="18" t="s">
        <v>526</v>
      </c>
      <c r="BM249" s="180" t="s">
        <v>544</v>
      </c>
    </row>
    <row r="250" spans="1:65" s="2" customFormat="1" ht="6.95" customHeight="1">
      <c r="A250" s="35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0"/>
      <c r="M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</row>
  </sheetData>
  <sheetProtection algorithmName="SHA-512" hashValue="OqQIbRaz4hcrnz5F62YZgZZiwhKJaUKwPvltIUZN2pyc2WdSVB7hS6R/WXu1F6FE6Cn7cH6hhSpRbx6WG4bwBg==" saltValue="Y2YPbcnMxs2n7FiA7vQzd8bWNEOS7/uRDzxR0uNX9IKG7t6+bhXXr63t7bm+W4Y2t6e2w8BK9XigdLmReH631Q==" spinCount="100000" sheet="1" objects="1" scenarios="1" formatColumns="0" formatRows="0" autoFilter="0"/>
  <autoFilter ref="C90:K249" xr:uid="{00000000-0009-0000-0000-000001000000}"/>
  <mergeCells count="6">
    <mergeCell ref="L2:V2"/>
    <mergeCell ref="E7:H7"/>
    <mergeCell ref="E16:H16"/>
    <mergeCell ref="E25:H25"/>
    <mergeCell ref="E46:H46"/>
    <mergeCell ref="E83:H83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4" customWidth="1"/>
    <col min="2" max="2" width="1.6640625" style="234" customWidth="1"/>
    <col min="3" max="4" width="5" style="234" customWidth="1"/>
    <col min="5" max="5" width="11.6640625" style="234" customWidth="1"/>
    <col min="6" max="6" width="9.1640625" style="234" customWidth="1"/>
    <col min="7" max="7" width="5" style="234" customWidth="1"/>
    <col min="8" max="8" width="77.83203125" style="234" customWidth="1"/>
    <col min="9" max="10" width="20" style="234" customWidth="1"/>
    <col min="11" max="11" width="1.6640625" style="234" customWidth="1"/>
  </cols>
  <sheetData>
    <row r="1" spans="2:11" s="1" customFormat="1" ht="37.5" customHeight="1"/>
    <row r="2" spans="2:11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6" customFormat="1" ht="45" customHeight="1">
      <c r="B3" s="238"/>
      <c r="C3" s="362" t="s">
        <v>545</v>
      </c>
      <c r="D3" s="362"/>
      <c r="E3" s="362"/>
      <c r="F3" s="362"/>
      <c r="G3" s="362"/>
      <c r="H3" s="362"/>
      <c r="I3" s="362"/>
      <c r="J3" s="362"/>
      <c r="K3" s="239"/>
    </row>
    <row r="4" spans="2:11" s="1" customFormat="1" ht="25.5" customHeight="1">
      <c r="B4" s="240"/>
      <c r="C4" s="367" t="s">
        <v>546</v>
      </c>
      <c r="D4" s="367"/>
      <c r="E4" s="367"/>
      <c r="F4" s="367"/>
      <c r="G4" s="367"/>
      <c r="H4" s="367"/>
      <c r="I4" s="367"/>
      <c r="J4" s="367"/>
      <c r="K4" s="241"/>
    </row>
    <row r="5" spans="2:11" s="1" customFormat="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s="1" customFormat="1" ht="15" customHeight="1">
      <c r="B6" s="240"/>
      <c r="C6" s="366" t="s">
        <v>547</v>
      </c>
      <c r="D6" s="366"/>
      <c r="E6" s="366"/>
      <c r="F6" s="366"/>
      <c r="G6" s="366"/>
      <c r="H6" s="366"/>
      <c r="I6" s="366"/>
      <c r="J6" s="366"/>
      <c r="K6" s="241"/>
    </row>
    <row r="7" spans="2:11" s="1" customFormat="1" ht="15" customHeight="1">
      <c r="B7" s="244"/>
      <c r="C7" s="366" t="s">
        <v>548</v>
      </c>
      <c r="D7" s="366"/>
      <c r="E7" s="366"/>
      <c r="F7" s="366"/>
      <c r="G7" s="366"/>
      <c r="H7" s="366"/>
      <c r="I7" s="366"/>
      <c r="J7" s="366"/>
      <c r="K7" s="241"/>
    </row>
    <row r="8" spans="2:11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s="1" customFormat="1" ht="15" customHeight="1">
      <c r="B9" s="244"/>
      <c r="C9" s="366" t="s">
        <v>549</v>
      </c>
      <c r="D9" s="366"/>
      <c r="E9" s="366"/>
      <c r="F9" s="366"/>
      <c r="G9" s="366"/>
      <c r="H9" s="366"/>
      <c r="I9" s="366"/>
      <c r="J9" s="366"/>
      <c r="K9" s="241"/>
    </row>
    <row r="10" spans="2:11" s="1" customFormat="1" ht="15" customHeight="1">
      <c r="B10" s="244"/>
      <c r="C10" s="243"/>
      <c r="D10" s="366" t="s">
        <v>550</v>
      </c>
      <c r="E10" s="366"/>
      <c r="F10" s="366"/>
      <c r="G10" s="366"/>
      <c r="H10" s="366"/>
      <c r="I10" s="366"/>
      <c r="J10" s="366"/>
      <c r="K10" s="241"/>
    </row>
    <row r="11" spans="2:11" s="1" customFormat="1" ht="15" customHeight="1">
      <c r="B11" s="244"/>
      <c r="C11" s="245"/>
      <c r="D11" s="366" t="s">
        <v>551</v>
      </c>
      <c r="E11" s="366"/>
      <c r="F11" s="366"/>
      <c r="G11" s="366"/>
      <c r="H11" s="366"/>
      <c r="I11" s="366"/>
      <c r="J11" s="366"/>
      <c r="K11" s="241"/>
    </row>
    <row r="12" spans="2:11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pans="2:11" s="1" customFormat="1" ht="15" customHeight="1">
      <c r="B13" s="244"/>
      <c r="C13" s="245"/>
      <c r="D13" s="246" t="s">
        <v>552</v>
      </c>
      <c r="E13" s="243"/>
      <c r="F13" s="243"/>
      <c r="G13" s="243"/>
      <c r="H13" s="243"/>
      <c r="I13" s="243"/>
      <c r="J13" s="243"/>
      <c r="K13" s="241"/>
    </row>
    <row r="14" spans="2:11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pans="2:11" s="1" customFormat="1" ht="15" customHeight="1">
      <c r="B15" s="244"/>
      <c r="C15" s="245"/>
      <c r="D15" s="366" t="s">
        <v>553</v>
      </c>
      <c r="E15" s="366"/>
      <c r="F15" s="366"/>
      <c r="G15" s="366"/>
      <c r="H15" s="366"/>
      <c r="I15" s="366"/>
      <c r="J15" s="366"/>
      <c r="K15" s="241"/>
    </row>
    <row r="16" spans="2:11" s="1" customFormat="1" ht="15" customHeight="1">
      <c r="B16" s="244"/>
      <c r="C16" s="245"/>
      <c r="D16" s="366" t="s">
        <v>554</v>
      </c>
      <c r="E16" s="366"/>
      <c r="F16" s="366"/>
      <c r="G16" s="366"/>
      <c r="H16" s="366"/>
      <c r="I16" s="366"/>
      <c r="J16" s="366"/>
      <c r="K16" s="241"/>
    </row>
    <row r="17" spans="2:11" s="1" customFormat="1" ht="15" customHeight="1">
      <c r="B17" s="244"/>
      <c r="C17" s="245"/>
      <c r="D17" s="366" t="s">
        <v>555</v>
      </c>
      <c r="E17" s="366"/>
      <c r="F17" s="366"/>
      <c r="G17" s="366"/>
      <c r="H17" s="366"/>
      <c r="I17" s="366"/>
      <c r="J17" s="366"/>
      <c r="K17" s="241"/>
    </row>
    <row r="18" spans="2:11" s="1" customFormat="1" ht="15" customHeight="1">
      <c r="B18" s="244"/>
      <c r="C18" s="245"/>
      <c r="D18" s="245"/>
      <c r="E18" s="247" t="s">
        <v>78</v>
      </c>
      <c r="F18" s="366" t="s">
        <v>556</v>
      </c>
      <c r="G18" s="366"/>
      <c r="H18" s="366"/>
      <c r="I18" s="366"/>
      <c r="J18" s="366"/>
      <c r="K18" s="241"/>
    </row>
    <row r="19" spans="2:11" s="1" customFormat="1" ht="15" customHeight="1">
      <c r="B19" s="244"/>
      <c r="C19" s="245"/>
      <c r="D19" s="245"/>
      <c r="E19" s="247" t="s">
        <v>557</v>
      </c>
      <c r="F19" s="366" t="s">
        <v>558</v>
      </c>
      <c r="G19" s="366"/>
      <c r="H19" s="366"/>
      <c r="I19" s="366"/>
      <c r="J19" s="366"/>
      <c r="K19" s="241"/>
    </row>
    <row r="20" spans="2:11" s="1" customFormat="1" ht="15" customHeight="1">
      <c r="B20" s="244"/>
      <c r="C20" s="245"/>
      <c r="D20" s="245"/>
      <c r="E20" s="247" t="s">
        <v>559</v>
      </c>
      <c r="F20" s="366" t="s">
        <v>560</v>
      </c>
      <c r="G20" s="366"/>
      <c r="H20" s="366"/>
      <c r="I20" s="366"/>
      <c r="J20" s="366"/>
      <c r="K20" s="241"/>
    </row>
    <row r="21" spans="2:11" s="1" customFormat="1" ht="15" customHeight="1">
      <c r="B21" s="244"/>
      <c r="C21" s="245"/>
      <c r="D21" s="245"/>
      <c r="E21" s="247" t="s">
        <v>561</v>
      </c>
      <c r="F21" s="366" t="s">
        <v>562</v>
      </c>
      <c r="G21" s="366"/>
      <c r="H21" s="366"/>
      <c r="I21" s="366"/>
      <c r="J21" s="366"/>
      <c r="K21" s="241"/>
    </row>
    <row r="22" spans="2:11" s="1" customFormat="1" ht="15" customHeight="1">
      <c r="B22" s="244"/>
      <c r="C22" s="245"/>
      <c r="D22" s="245"/>
      <c r="E22" s="247" t="s">
        <v>563</v>
      </c>
      <c r="F22" s="366" t="s">
        <v>564</v>
      </c>
      <c r="G22" s="366"/>
      <c r="H22" s="366"/>
      <c r="I22" s="366"/>
      <c r="J22" s="366"/>
      <c r="K22" s="241"/>
    </row>
    <row r="23" spans="2:11" s="1" customFormat="1" ht="15" customHeight="1">
      <c r="B23" s="244"/>
      <c r="C23" s="245"/>
      <c r="D23" s="245"/>
      <c r="E23" s="247" t="s">
        <v>565</v>
      </c>
      <c r="F23" s="366" t="s">
        <v>566</v>
      </c>
      <c r="G23" s="366"/>
      <c r="H23" s="366"/>
      <c r="I23" s="366"/>
      <c r="J23" s="366"/>
      <c r="K23" s="241"/>
    </row>
    <row r="24" spans="2:11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pans="2:11" s="1" customFormat="1" ht="15" customHeight="1">
      <c r="B25" s="244"/>
      <c r="C25" s="366" t="s">
        <v>567</v>
      </c>
      <c r="D25" s="366"/>
      <c r="E25" s="366"/>
      <c r="F25" s="366"/>
      <c r="G25" s="366"/>
      <c r="H25" s="366"/>
      <c r="I25" s="366"/>
      <c r="J25" s="366"/>
      <c r="K25" s="241"/>
    </row>
    <row r="26" spans="2:11" s="1" customFormat="1" ht="15" customHeight="1">
      <c r="B26" s="244"/>
      <c r="C26" s="366" t="s">
        <v>568</v>
      </c>
      <c r="D26" s="366"/>
      <c r="E26" s="366"/>
      <c r="F26" s="366"/>
      <c r="G26" s="366"/>
      <c r="H26" s="366"/>
      <c r="I26" s="366"/>
      <c r="J26" s="366"/>
      <c r="K26" s="241"/>
    </row>
    <row r="27" spans="2:11" s="1" customFormat="1" ht="15" customHeight="1">
      <c r="B27" s="244"/>
      <c r="C27" s="243"/>
      <c r="D27" s="366" t="s">
        <v>569</v>
      </c>
      <c r="E27" s="366"/>
      <c r="F27" s="366"/>
      <c r="G27" s="366"/>
      <c r="H27" s="366"/>
      <c r="I27" s="366"/>
      <c r="J27" s="366"/>
      <c r="K27" s="241"/>
    </row>
    <row r="28" spans="2:11" s="1" customFormat="1" ht="15" customHeight="1">
      <c r="B28" s="244"/>
      <c r="C28" s="245"/>
      <c r="D28" s="366" t="s">
        <v>570</v>
      </c>
      <c r="E28" s="366"/>
      <c r="F28" s="366"/>
      <c r="G28" s="366"/>
      <c r="H28" s="366"/>
      <c r="I28" s="366"/>
      <c r="J28" s="366"/>
      <c r="K28" s="241"/>
    </row>
    <row r="29" spans="2:11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pans="2:11" s="1" customFormat="1" ht="15" customHeight="1">
      <c r="B30" s="244"/>
      <c r="C30" s="245"/>
      <c r="D30" s="366" t="s">
        <v>571</v>
      </c>
      <c r="E30" s="366"/>
      <c r="F30" s="366"/>
      <c r="G30" s="366"/>
      <c r="H30" s="366"/>
      <c r="I30" s="366"/>
      <c r="J30" s="366"/>
      <c r="K30" s="241"/>
    </row>
    <row r="31" spans="2:11" s="1" customFormat="1" ht="15" customHeight="1">
      <c r="B31" s="244"/>
      <c r="C31" s="245"/>
      <c r="D31" s="366" t="s">
        <v>572</v>
      </c>
      <c r="E31" s="366"/>
      <c r="F31" s="366"/>
      <c r="G31" s="366"/>
      <c r="H31" s="366"/>
      <c r="I31" s="366"/>
      <c r="J31" s="366"/>
      <c r="K31" s="241"/>
    </row>
    <row r="32" spans="2:11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pans="2:11" s="1" customFormat="1" ht="15" customHeight="1">
      <c r="B33" s="244"/>
      <c r="C33" s="245"/>
      <c r="D33" s="366" t="s">
        <v>573</v>
      </c>
      <c r="E33" s="366"/>
      <c r="F33" s="366"/>
      <c r="G33" s="366"/>
      <c r="H33" s="366"/>
      <c r="I33" s="366"/>
      <c r="J33" s="366"/>
      <c r="K33" s="241"/>
    </row>
    <row r="34" spans="2:11" s="1" customFormat="1" ht="15" customHeight="1">
      <c r="B34" s="244"/>
      <c r="C34" s="245"/>
      <c r="D34" s="366" t="s">
        <v>574</v>
      </c>
      <c r="E34" s="366"/>
      <c r="F34" s="366"/>
      <c r="G34" s="366"/>
      <c r="H34" s="366"/>
      <c r="I34" s="366"/>
      <c r="J34" s="366"/>
      <c r="K34" s="241"/>
    </row>
    <row r="35" spans="2:11" s="1" customFormat="1" ht="15" customHeight="1">
      <c r="B35" s="244"/>
      <c r="C35" s="245"/>
      <c r="D35" s="366" t="s">
        <v>575</v>
      </c>
      <c r="E35" s="366"/>
      <c r="F35" s="366"/>
      <c r="G35" s="366"/>
      <c r="H35" s="366"/>
      <c r="I35" s="366"/>
      <c r="J35" s="366"/>
      <c r="K35" s="241"/>
    </row>
    <row r="36" spans="2:11" s="1" customFormat="1" ht="15" customHeight="1">
      <c r="B36" s="244"/>
      <c r="C36" s="245"/>
      <c r="D36" s="243"/>
      <c r="E36" s="246" t="s">
        <v>106</v>
      </c>
      <c r="F36" s="243"/>
      <c r="G36" s="366" t="s">
        <v>576</v>
      </c>
      <c r="H36" s="366"/>
      <c r="I36" s="366"/>
      <c r="J36" s="366"/>
      <c r="K36" s="241"/>
    </row>
    <row r="37" spans="2:11" s="1" customFormat="1" ht="30.75" customHeight="1">
      <c r="B37" s="244"/>
      <c r="C37" s="245"/>
      <c r="D37" s="243"/>
      <c r="E37" s="246" t="s">
        <v>577</v>
      </c>
      <c r="F37" s="243"/>
      <c r="G37" s="366" t="s">
        <v>578</v>
      </c>
      <c r="H37" s="366"/>
      <c r="I37" s="366"/>
      <c r="J37" s="366"/>
      <c r="K37" s="241"/>
    </row>
    <row r="38" spans="2:11" s="1" customFormat="1" ht="15" customHeight="1">
      <c r="B38" s="244"/>
      <c r="C38" s="245"/>
      <c r="D38" s="243"/>
      <c r="E38" s="246" t="s">
        <v>55</v>
      </c>
      <c r="F38" s="243"/>
      <c r="G38" s="366" t="s">
        <v>579</v>
      </c>
      <c r="H38" s="366"/>
      <c r="I38" s="366"/>
      <c r="J38" s="366"/>
      <c r="K38" s="241"/>
    </row>
    <row r="39" spans="2:11" s="1" customFormat="1" ht="15" customHeight="1">
      <c r="B39" s="244"/>
      <c r="C39" s="245"/>
      <c r="D39" s="243"/>
      <c r="E39" s="246" t="s">
        <v>56</v>
      </c>
      <c r="F39" s="243"/>
      <c r="G39" s="366" t="s">
        <v>580</v>
      </c>
      <c r="H39" s="366"/>
      <c r="I39" s="366"/>
      <c r="J39" s="366"/>
      <c r="K39" s="241"/>
    </row>
    <row r="40" spans="2:11" s="1" customFormat="1" ht="15" customHeight="1">
      <c r="B40" s="244"/>
      <c r="C40" s="245"/>
      <c r="D40" s="243"/>
      <c r="E40" s="246" t="s">
        <v>107</v>
      </c>
      <c r="F40" s="243"/>
      <c r="G40" s="366" t="s">
        <v>581</v>
      </c>
      <c r="H40" s="366"/>
      <c r="I40" s="366"/>
      <c r="J40" s="366"/>
      <c r="K40" s="241"/>
    </row>
    <row r="41" spans="2:11" s="1" customFormat="1" ht="15" customHeight="1">
      <c r="B41" s="244"/>
      <c r="C41" s="245"/>
      <c r="D41" s="243"/>
      <c r="E41" s="246" t="s">
        <v>108</v>
      </c>
      <c r="F41" s="243"/>
      <c r="G41" s="366" t="s">
        <v>582</v>
      </c>
      <c r="H41" s="366"/>
      <c r="I41" s="366"/>
      <c r="J41" s="366"/>
      <c r="K41" s="241"/>
    </row>
    <row r="42" spans="2:11" s="1" customFormat="1" ht="15" customHeight="1">
      <c r="B42" s="244"/>
      <c r="C42" s="245"/>
      <c r="D42" s="243"/>
      <c r="E42" s="246" t="s">
        <v>583</v>
      </c>
      <c r="F42" s="243"/>
      <c r="G42" s="366" t="s">
        <v>584</v>
      </c>
      <c r="H42" s="366"/>
      <c r="I42" s="366"/>
      <c r="J42" s="366"/>
      <c r="K42" s="241"/>
    </row>
    <row r="43" spans="2:11" s="1" customFormat="1" ht="15" customHeight="1">
      <c r="B43" s="244"/>
      <c r="C43" s="245"/>
      <c r="D43" s="243"/>
      <c r="E43" s="246"/>
      <c r="F43" s="243"/>
      <c r="G43" s="366" t="s">
        <v>585</v>
      </c>
      <c r="H43" s="366"/>
      <c r="I43" s="366"/>
      <c r="J43" s="366"/>
      <c r="K43" s="241"/>
    </row>
    <row r="44" spans="2:11" s="1" customFormat="1" ht="15" customHeight="1">
      <c r="B44" s="244"/>
      <c r="C44" s="245"/>
      <c r="D44" s="243"/>
      <c r="E44" s="246" t="s">
        <v>586</v>
      </c>
      <c r="F44" s="243"/>
      <c r="G44" s="366" t="s">
        <v>587</v>
      </c>
      <c r="H44" s="366"/>
      <c r="I44" s="366"/>
      <c r="J44" s="366"/>
      <c r="K44" s="241"/>
    </row>
    <row r="45" spans="2:11" s="1" customFormat="1" ht="15" customHeight="1">
      <c r="B45" s="244"/>
      <c r="C45" s="245"/>
      <c r="D45" s="243"/>
      <c r="E45" s="246" t="s">
        <v>110</v>
      </c>
      <c r="F45" s="243"/>
      <c r="G45" s="366" t="s">
        <v>588</v>
      </c>
      <c r="H45" s="366"/>
      <c r="I45" s="366"/>
      <c r="J45" s="366"/>
      <c r="K45" s="241"/>
    </row>
    <row r="46" spans="2:11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pans="2:11" s="1" customFormat="1" ht="15" customHeight="1">
      <c r="B47" s="244"/>
      <c r="C47" s="245"/>
      <c r="D47" s="366" t="s">
        <v>589</v>
      </c>
      <c r="E47" s="366"/>
      <c r="F47" s="366"/>
      <c r="G47" s="366"/>
      <c r="H47" s="366"/>
      <c r="I47" s="366"/>
      <c r="J47" s="366"/>
      <c r="K47" s="241"/>
    </row>
    <row r="48" spans="2:11" s="1" customFormat="1" ht="15" customHeight="1">
      <c r="B48" s="244"/>
      <c r="C48" s="245"/>
      <c r="D48" s="245"/>
      <c r="E48" s="366" t="s">
        <v>590</v>
      </c>
      <c r="F48" s="366"/>
      <c r="G48" s="366"/>
      <c r="H48" s="366"/>
      <c r="I48" s="366"/>
      <c r="J48" s="366"/>
      <c r="K48" s="241"/>
    </row>
    <row r="49" spans="2:11" s="1" customFormat="1" ht="15" customHeight="1">
      <c r="B49" s="244"/>
      <c r="C49" s="245"/>
      <c r="D49" s="245"/>
      <c r="E49" s="366" t="s">
        <v>591</v>
      </c>
      <c r="F49" s="366"/>
      <c r="G49" s="366"/>
      <c r="H49" s="366"/>
      <c r="I49" s="366"/>
      <c r="J49" s="366"/>
      <c r="K49" s="241"/>
    </row>
    <row r="50" spans="2:11" s="1" customFormat="1" ht="15" customHeight="1">
      <c r="B50" s="244"/>
      <c r="C50" s="245"/>
      <c r="D50" s="245"/>
      <c r="E50" s="366" t="s">
        <v>592</v>
      </c>
      <c r="F50" s="366"/>
      <c r="G50" s="366"/>
      <c r="H50" s="366"/>
      <c r="I50" s="366"/>
      <c r="J50" s="366"/>
      <c r="K50" s="241"/>
    </row>
    <row r="51" spans="2:11" s="1" customFormat="1" ht="15" customHeight="1">
      <c r="B51" s="244"/>
      <c r="C51" s="245"/>
      <c r="D51" s="366" t="s">
        <v>593</v>
      </c>
      <c r="E51" s="366"/>
      <c r="F51" s="366"/>
      <c r="G51" s="366"/>
      <c r="H51" s="366"/>
      <c r="I51" s="366"/>
      <c r="J51" s="366"/>
      <c r="K51" s="241"/>
    </row>
    <row r="52" spans="2:11" s="1" customFormat="1" ht="25.5" customHeight="1">
      <c r="B52" s="240"/>
      <c r="C52" s="367" t="s">
        <v>594</v>
      </c>
      <c r="D52" s="367"/>
      <c r="E52" s="367"/>
      <c r="F52" s="367"/>
      <c r="G52" s="367"/>
      <c r="H52" s="367"/>
      <c r="I52" s="367"/>
      <c r="J52" s="367"/>
      <c r="K52" s="241"/>
    </row>
    <row r="53" spans="2:11" s="1" customFormat="1" ht="5.25" customHeight="1">
      <c r="B53" s="240"/>
      <c r="C53" s="242"/>
      <c r="D53" s="242"/>
      <c r="E53" s="242"/>
      <c r="F53" s="242"/>
      <c r="G53" s="242"/>
      <c r="H53" s="242"/>
      <c r="I53" s="242"/>
      <c r="J53" s="242"/>
      <c r="K53" s="241"/>
    </row>
    <row r="54" spans="2:11" s="1" customFormat="1" ht="15" customHeight="1">
      <c r="B54" s="240"/>
      <c r="C54" s="366" t="s">
        <v>595</v>
      </c>
      <c r="D54" s="366"/>
      <c r="E54" s="366"/>
      <c r="F54" s="366"/>
      <c r="G54" s="366"/>
      <c r="H54" s="366"/>
      <c r="I54" s="366"/>
      <c r="J54" s="366"/>
      <c r="K54" s="241"/>
    </row>
    <row r="55" spans="2:11" s="1" customFormat="1" ht="15" customHeight="1">
      <c r="B55" s="240"/>
      <c r="C55" s="366" t="s">
        <v>596</v>
      </c>
      <c r="D55" s="366"/>
      <c r="E55" s="366"/>
      <c r="F55" s="366"/>
      <c r="G55" s="366"/>
      <c r="H55" s="366"/>
      <c r="I55" s="366"/>
      <c r="J55" s="366"/>
      <c r="K55" s="241"/>
    </row>
    <row r="56" spans="2:11" s="1" customFormat="1" ht="12.75" customHeight="1">
      <c r="B56" s="240"/>
      <c r="C56" s="243"/>
      <c r="D56" s="243"/>
      <c r="E56" s="243"/>
      <c r="F56" s="243"/>
      <c r="G56" s="243"/>
      <c r="H56" s="243"/>
      <c r="I56" s="243"/>
      <c r="J56" s="243"/>
      <c r="K56" s="241"/>
    </row>
    <row r="57" spans="2:11" s="1" customFormat="1" ht="15" customHeight="1">
      <c r="B57" s="240"/>
      <c r="C57" s="366" t="s">
        <v>597</v>
      </c>
      <c r="D57" s="366"/>
      <c r="E57" s="366"/>
      <c r="F57" s="366"/>
      <c r="G57" s="366"/>
      <c r="H57" s="366"/>
      <c r="I57" s="366"/>
      <c r="J57" s="366"/>
      <c r="K57" s="241"/>
    </row>
    <row r="58" spans="2:11" s="1" customFormat="1" ht="15" customHeight="1">
      <c r="B58" s="240"/>
      <c r="C58" s="245"/>
      <c r="D58" s="366" t="s">
        <v>598</v>
      </c>
      <c r="E58" s="366"/>
      <c r="F58" s="366"/>
      <c r="G58" s="366"/>
      <c r="H58" s="366"/>
      <c r="I58" s="366"/>
      <c r="J58" s="366"/>
      <c r="K58" s="241"/>
    </row>
    <row r="59" spans="2:11" s="1" customFormat="1" ht="15" customHeight="1">
      <c r="B59" s="240"/>
      <c r="C59" s="245"/>
      <c r="D59" s="366" t="s">
        <v>599</v>
      </c>
      <c r="E59" s="366"/>
      <c r="F59" s="366"/>
      <c r="G59" s="366"/>
      <c r="H59" s="366"/>
      <c r="I59" s="366"/>
      <c r="J59" s="366"/>
      <c r="K59" s="241"/>
    </row>
    <row r="60" spans="2:11" s="1" customFormat="1" ht="15" customHeight="1">
      <c r="B60" s="240"/>
      <c r="C60" s="245"/>
      <c r="D60" s="366" t="s">
        <v>600</v>
      </c>
      <c r="E60" s="366"/>
      <c r="F60" s="366"/>
      <c r="G60" s="366"/>
      <c r="H60" s="366"/>
      <c r="I60" s="366"/>
      <c r="J60" s="366"/>
      <c r="K60" s="241"/>
    </row>
    <row r="61" spans="2:11" s="1" customFormat="1" ht="15" customHeight="1">
      <c r="B61" s="240"/>
      <c r="C61" s="245"/>
      <c r="D61" s="366" t="s">
        <v>601</v>
      </c>
      <c r="E61" s="366"/>
      <c r="F61" s="366"/>
      <c r="G61" s="366"/>
      <c r="H61" s="366"/>
      <c r="I61" s="366"/>
      <c r="J61" s="366"/>
      <c r="K61" s="241"/>
    </row>
    <row r="62" spans="2:11" s="1" customFormat="1" ht="15" customHeight="1">
      <c r="B62" s="240"/>
      <c r="C62" s="245"/>
      <c r="D62" s="368" t="s">
        <v>602</v>
      </c>
      <c r="E62" s="368"/>
      <c r="F62" s="368"/>
      <c r="G62" s="368"/>
      <c r="H62" s="368"/>
      <c r="I62" s="368"/>
      <c r="J62" s="368"/>
      <c r="K62" s="241"/>
    </row>
    <row r="63" spans="2:11" s="1" customFormat="1" ht="15" customHeight="1">
      <c r="B63" s="240"/>
      <c r="C63" s="245"/>
      <c r="D63" s="366" t="s">
        <v>603</v>
      </c>
      <c r="E63" s="366"/>
      <c r="F63" s="366"/>
      <c r="G63" s="366"/>
      <c r="H63" s="366"/>
      <c r="I63" s="366"/>
      <c r="J63" s="366"/>
      <c r="K63" s="241"/>
    </row>
    <row r="64" spans="2:11" s="1" customFormat="1" ht="12.75" customHeight="1">
      <c r="B64" s="240"/>
      <c r="C64" s="245"/>
      <c r="D64" s="245"/>
      <c r="E64" s="248"/>
      <c r="F64" s="245"/>
      <c r="G64" s="245"/>
      <c r="H64" s="245"/>
      <c r="I64" s="245"/>
      <c r="J64" s="245"/>
      <c r="K64" s="241"/>
    </row>
    <row r="65" spans="2:11" s="1" customFormat="1" ht="15" customHeight="1">
      <c r="B65" s="240"/>
      <c r="C65" s="245"/>
      <c r="D65" s="366" t="s">
        <v>604</v>
      </c>
      <c r="E65" s="366"/>
      <c r="F65" s="366"/>
      <c r="G65" s="366"/>
      <c r="H65" s="366"/>
      <c r="I65" s="366"/>
      <c r="J65" s="366"/>
      <c r="K65" s="241"/>
    </row>
    <row r="66" spans="2:11" s="1" customFormat="1" ht="15" customHeight="1">
      <c r="B66" s="240"/>
      <c r="C66" s="245"/>
      <c r="D66" s="368" t="s">
        <v>605</v>
      </c>
      <c r="E66" s="368"/>
      <c r="F66" s="368"/>
      <c r="G66" s="368"/>
      <c r="H66" s="368"/>
      <c r="I66" s="368"/>
      <c r="J66" s="368"/>
      <c r="K66" s="241"/>
    </row>
    <row r="67" spans="2:11" s="1" customFormat="1" ht="15" customHeight="1">
      <c r="B67" s="240"/>
      <c r="C67" s="245"/>
      <c r="D67" s="366" t="s">
        <v>606</v>
      </c>
      <c r="E67" s="366"/>
      <c r="F67" s="366"/>
      <c r="G67" s="366"/>
      <c r="H67" s="366"/>
      <c r="I67" s="366"/>
      <c r="J67" s="366"/>
      <c r="K67" s="241"/>
    </row>
    <row r="68" spans="2:11" s="1" customFormat="1" ht="15" customHeight="1">
      <c r="B68" s="240"/>
      <c r="C68" s="245"/>
      <c r="D68" s="366" t="s">
        <v>607</v>
      </c>
      <c r="E68" s="366"/>
      <c r="F68" s="366"/>
      <c r="G68" s="366"/>
      <c r="H68" s="366"/>
      <c r="I68" s="366"/>
      <c r="J68" s="366"/>
      <c r="K68" s="241"/>
    </row>
    <row r="69" spans="2:11" s="1" customFormat="1" ht="15" customHeight="1">
      <c r="B69" s="240"/>
      <c r="C69" s="245"/>
      <c r="D69" s="366" t="s">
        <v>608</v>
      </c>
      <c r="E69" s="366"/>
      <c r="F69" s="366"/>
      <c r="G69" s="366"/>
      <c r="H69" s="366"/>
      <c r="I69" s="366"/>
      <c r="J69" s="366"/>
      <c r="K69" s="241"/>
    </row>
    <row r="70" spans="2:11" s="1" customFormat="1" ht="15" customHeight="1">
      <c r="B70" s="240"/>
      <c r="C70" s="245"/>
      <c r="D70" s="366" t="s">
        <v>609</v>
      </c>
      <c r="E70" s="366"/>
      <c r="F70" s="366"/>
      <c r="G70" s="366"/>
      <c r="H70" s="366"/>
      <c r="I70" s="366"/>
      <c r="J70" s="366"/>
      <c r="K70" s="241"/>
    </row>
    <row r="71" spans="2:1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pans="2:11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pans="2:11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2:11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pans="2:11" s="1" customFormat="1" ht="45" customHeight="1">
      <c r="B75" s="257"/>
      <c r="C75" s="361" t="s">
        <v>610</v>
      </c>
      <c r="D75" s="361"/>
      <c r="E75" s="361"/>
      <c r="F75" s="361"/>
      <c r="G75" s="361"/>
      <c r="H75" s="361"/>
      <c r="I75" s="361"/>
      <c r="J75" s="361"/>
      <c r="K75" s="258"/>
    </row>
    <row r="76" spans="2:11" s="1" customFormat="1" ht="17.25" customHeight="1">
      <c r="B76" s="257"/>
      <c r="C76" s="259" t="s">
        <v>611</v>
      </c>
      <c r="D76" s="259"/>
      <c r="E76" s="259"/>
      <c r="F76" s="259" t="s">
        <v>612</v>
      </c>
      <c r="G76" s="260"/>
      <c r="H76" s="259" t="s">
        <v>56</v>
      </c>
      <c r="I76" s="259" t="s">
        <v>59</v>
      </c>
      <c r="J76" s="259" t="s">
        <v>613</v>
      </c>
      <c r="K76" s="258"/>
    </row>
    <row r="77" spans="2:11" s="1" customFormat="1" ht="17.25" customHeight="1">
      <c r="B77" s="257"/>
      <c r="C77" s="261" t="s">
        <v>614</v>
      </c>
      <c r="D77" s="261"/>
      <c r="E77" s="261"/>
      <c r="F77" s="262" t="s">
        <v>615</v>
      </c>
      <c r="G77" s="263"/>
      <c r="H77" s="261"/>
      <c r="I77" s="261"/>
      <c r="J77" s="261" t="s">
        <v>616</v>
      </c>
      <c r="K77" s="258"/>
    </row>
    <row r="78" spans="2:11" s="1" customFormat="1" ht="5.25" customHeight="1">
      <c r="B78" s="257"/>
      <c r="C78" s="264"/>
      <c r="D78" s="264"/>
      <c r="E78" s="264"/>
      <c r="F78" s="264"/>
      <c r="G78" s="265"/>
      <c r="H78" s="264"/>
      <c r="I78" s="264"/>
      <c r="J78" s="264"/>
      <c r="K78" s="258"/>
    </row>
    <row r="79" spans="2:11" s="1" customFormat="1" ht="15" customHeight="1">
      <c r="B79" s="257"/>
      <c r="C79" s="246" t="s">
        <v>55</v>
      </c>
      <c r="D79" s="266"/>
      <c r="E79" s="266"/>
      <c r="F79" s="267" t="s">
        <v>617</v>
      </c>
      <c r="G79" s="268"/>
      <c r="H79" s="246" t="s">
        <v>618</v>
      </c>
      <c r="I79" s="246" t="s">
        <v>619</v>
      </c>
      <c r="J79" s="246">
        <v>20</v>
      </c>
      <c r="K79" s="258"/>
    </row>
    <row r="80" spans="2:11" s="1" customFormat="1" ht="15" customHeight="1">
      <c r="B80" s="257"/>
      <c r="C80" s="246" t="s">
        <v>620</v>
      </c>
      <c r="D80" s="246"/>
      <c r="E80" s="246"/>
      <c r="F80" s="267" t="s">
        <v>617</v>
      </c>
      <c r="G80" s="268"/>
      <c r="H80" s="246" t="s">
        <v>621</v>
      </c>
      <c r="I80" s="246" t="s">
        <v>619</v>
      </c>
      <c r="J80" s="246">
        <v>120</v>
      </c>
      <c r="K80" s="258"/>
    </row>
    <row r="81" spans="2:11" s="1" customFormat="1" ht="15" customHeight="1">
      <c r="B81" s="269"/>
      <c r="C81" s="246" t="s">
        <v>622</v>
      </c>
      <c r="D81" s="246"/>
      <c r="E81" s="246"/>
      <c r="F81" s="267" t="s">
        <v>623</v>
      </c>
      <c r="G81" s="268"/>
      <c r="H81" s="246" t="s">
        <v>624</v>
      </c>
      <c r="I81" s="246" t="s">
        <v>619</v>
      </c>
      <c r="J81" s="246">
        <v>50</v>
      </c>
      <c r="K81" s="258"/>
    </row>
    <row r="82" spans="2:11" s="1" customFormat="1" ht="15" customHeight="1">
      <c r="B82" s="269"/>
      <c r="C82" s="246" t="s">
        <v>625</v>
      </c>
      <c r="D82" s="246"/>
      <c r="E82" s="246"/>
      <c r="F82" s="267" t="s">
        <v>617</v>
      </c>
      <c r="G82" s="268"/>
      <c r="H82" s="246" t="s">
        <v>626</v>
      </c>
      <c r="I82" s="246" t="s">
        <v>627</v>
      </c>
      <c r="J82" s="246"/>
      <c r="K82" s="258"/>
    </row>
    <row r="83" spans="2:11" s="1" customFormat="1" ht="15" customHeight="1">
      <c r="B83" s="269"/>
      <c r="C83" s="270" t="s">
        <v>628</v>
      </c>
      <c r="D83" s="270"/>
      <c r="E83" s="270"/>
      <c r="F83" s="271" t="s">
        <v>623</v>
      </c>
      <c r="G83" s="270"/>
      <c r="H83" s="270" t="s">
        <v>629</v>
      </c>
      <c r="I83" s="270" t="s">
        <v>619</v>
      </c>
      <c r="J83" s="270">
        <v>15</v>
      </c>
      <c r="K83" s="258"/>
    </row>
    <row r="84" spans="2:11" s="1" customFormat="1" ht="15" customHeight="1">
      <c r="B84" s="269"/>
      <c r="C84" s="270" t="s">
        <v>630</v>
      </c>
      <c r="D84" s="270"/>
      <c r="E84" s="270"/>
      <c r="F84" s="271" t="s">
        <v>623</v>
      </c>
      <c r="G84" s="270"/>
      <c r="H84" s="270" t="s">
        <v>631</v>
      </c>
      <c r="I84" s="270" t="s">
        <v>619</v>
      </c>
      <c r="J84" s="270">
        <v>15</v>
      </c>
      <c r="K84" s="258"/>
    </row>
    <row r="85" spans="2:11" s="1" customFormat="1" ht="15" customHeight="1">
      <c r="B85" s="269"/>
      <c r="C85" s="270" t="s">
        <v>632</v>
      </c>
      <c r="D85" s="270"/>
      <c r="E85" s="270"/>
      <c r="F85" s="271" t="s">
        <v>623</v>
      </c>
      <c r="G85" s="270"/>
      <c r="H85" s="270" t="s">
        <v>633</v>
      </c>
      <c r="I85" s="270" t="s">
        <v>619</v>
      </c>
      <c r="J85" s="270">
        <v>20</v>
      </c>
      <c r="K85" s="258"/>
    </row>
    <row r="86" spans="2:11" s="1" customFormat="1" ht="15" customHeight="1">
      <c r="B86" s="269"/>
      <c r="C86" s="270" t="s">
        <v>634</v>
      </c>
      <c r="D86" s="270"/>
      <c r="E86" s="270"/>
      <c r="F86" s="271" t="s">
        <v>623</v>
      </c>
      <c r="G86" s="270"/>
      <c r="H86" s="270" t="s">
        <v>635</v>
      </c>
      <c r="I86" s="270" t="s">
        <v>619</v>
      </c>
      <c r="J86" s="270">
        <v>20</v>
      </c>
      <c r="K86" s="258"/>
    </row>
    <row r="87" spans="2:11" s="1" customFormat="1" ht="15" customHeight="1">
      <c r="B87" s="269"/>
      <c r="C87" s="246" t="s">
        <v>636</v>
      </c>
      <c r="D87" s="246"/>
      <c r="E87" s="246"/>
      <c r="F87" s="267" t="s">
        <v>623</v>
      </c>
      <c r="G87" s="268"/>
      <c r="H87" s="246" t="s">
        <v>637</v>
      </c>
      <c r="I87" s="246" t="s">
        <v>619</v>
      </c>
      <c r="J87" s="246">
        <v>50</v>
      </c>
      <c r="K87" s="258"/>
    </row>
    <row r="88" spans="2:11" s="1" customFormat="1" ht="15" customHeight="1">
      <c r="B88" s="269"/>
      <c r="C88" s="246" t="s">
        <v>638</v>
      </c>
      <c r="D88" s="246"/>
      <c r="E88" s="246"/>
      <c r="F88" s="267" t="s">
        <v>623</v>
      </c>
      <c r="G88" s="268"/>
      <c r="H88" s="246" t="s">
        <v>639</v>
      </c>
      <c r="I88" s="246" t="s">
        <v>619</v>
      </c>
      <c r="J88" s="246">
        <v>20</v>
      </c>
      <c r="K88" s="258"/>
    </row>
    <row r="89" spans="2:11" s="1" customFormat="1" ht="15" customHeight="1">
      <c r="B89" s="269"/>
      <c r="C89" s="246" t="s">
        <v>640</v>
      </c>
      <c r="D89" s="246"/>
      <c r="E89" s="246"/>
      <c r="F89" s="267" t="s">
        <v>623</v>
      </c>
      <c r="G89" s="268"/>
      <c r="H89" s="246" t="s">
        <v>641</v>
      </c>
      <c r="I89" s="246" t="s">
        <v>619</v>
      </c>
      <c r="J89" s="246">
        <v>20</v>
      </c>
      <c r="K89" s="258"/>
    </row>
    <row r="90" spans="2:11" s="1" customFormat="1" ht="15" customHeight="1">
      <c r="B90" s="269"/>
      <c r="C90" s="246" t="s">
        <v>642</v>
      </c>
      <c r="D90" s="246"/>
      <c r="E90" s="246"/>
      <c r="F90" s="267" t="s">
        <v>623</v>
      </c>
      <c r="G90" s="268"/>
      <c r="H90" s="246" t="s">
        <v>643</v>
      </c>
      <c r="I90" s="246" t="s">
        <v>619</v>
      </c>
      <c r="J90" s="246">
        <v>50</v>
      </c>
      <c r="K90" s="258"/>
    </row>
    <row r="91" spans="2:11" s="1" customFormat="1" ht="15" customHeight="1">
      <c r="B91" s="269"/>
      <c r="C91" s="246" t="s">
        <v>644</v>
      </c>
      <c r="D91" s="246"/>
      <c r="E91" s="246"/>
      <c r="F91" s="267" t="s">
        <v>623</v>
      </c>
      <c r="G91" s="268"/>
      <c r="H91" s="246" t="s">
        <v>644</v>
      </c>
      <c r="I91" s="246" t="s">
        <v>619</v>
      </c>
      <c r="J91" s="246">
        <v>50</v>
      </c>
      <c r="K91" s="258"/>
    </row>
    <row r="92" spans="2:11" s="1" customFormat="1" ht="15" customHeight="1">
      <c r="B92" s="269"/>
      <c r="C92" s="246" t="s">
        <v>645</v>
      </c>
      <c r="D92" s="246"/>
      <c r="E92" s="246"/>
      <c r="F92" s="267" t="s">
        <v>623</v>
      </c>
      <c r="G92" s="268"/>
      <c r="H92" s="246" t="s">
        <v>646</v>
      </c>
      <c r="I92" s="246" t="s">
        <v>619</v>
      </c>
      <c r="J92" s="246">
        <v>255</v>
      </c>
      <c r="K92" s="258"/>
    </row>
    <row r="93" spans="2:11" s="1" customFormat="1" ht="15" customHeight="1">
      <c r="B93" s="269"/>
      <c r="C93" s="246" t="s">
        <v>647</v>
      </c>
      <c r="D93" s="246"/>
      <c r="E93" s="246"/>
      <c r="F93" s="267" t="s">
        <v>617</v>
      </c>
      <c r="G93" s="268"/>
      <c r="H93" s="246" t="s">
        <v>648</v>
      </c>
      <c r="I93" s="246" t="s">
        <v>649</v>
      </c>
      <c r="J93" s="246"/>
      <c r="K93" s="258"/>
    </row>
    <row r="94" spans="2:11" s="1" customFormat="1" ht="15" customHeight="1">
      <c r="B94" s="269"/>
      <c r="C94" s="246" t="s">
        <v>650</v>
      </c>
      <c r="D94" s="246"/>
      <c r="E94" s="246"/>
      <c r="F94" s="267" t="s">
        <v>617</v>
      </c>
      <c r="G94" s="268"/>
      <c r="H94" s="246" t="s">
        <v>651</v>
      </c>
      <c r="I94" s="246" t="s">
        <v>652</v>
      </c>
      <c r="J94" s="246"/>
      <c r="K94" s="258"/>
    </row>
    <row r="95" spans="2:11" s="1" customFormat="1" ht="15" customHeight="1">
      <c r="B95" s="269"/>
      <c r="C95" s="246" t="s">
        <v>653</v>
      </c>
      <c r="D95" s="246"/>
      <c r="E95" s="246"/>
      <c r="F95" s="267" t="s">
        <v>617</v>
      </c>
      <c r="G95" s="268"/>
      <c r="H95" s="246" t="s">
        <v>653</v>
      </c>
      <c r="I95" s="246" t="s">
        <v>652</v>
      </c>
      <c r="J95" s="246"/>
      <c r="K95" s="258"/>
    </row>
    <row r="96" spans="2:11" s="1" customFormat="1" ht="15" customHeight="1">
      <c r="B96" s="269"/>
      <c r="C96" s="246" t="s">
        <v>40</v>
      </c>
      <c r="D96" s="246"/>
      <c r="E96" s="246"/>
      <c r="F96" s="267" t="s">
        <v>617</v>
      </c>
      <c r="G96" s="268"/>
      <c r="H96" s="246" t="s">
        <v>654</v>
      </c>
      <c r="I96" s="246" t="s">
        <v>652</v>
      </c>
      <c r="J96" s="246"/>
      <c r="K96" s="258"/>
    </row>
    <row r="97" spans="2:11" s="1" customFormat="1" ht="15" customHeight="1">
      <c r="B97" s="269"/>
      <c r="C97" s="246" t="s">
        <v>50</v>
      </c>
      <c r="D97" s="246"/>
      <c r="E97" s="246"/>
      <c r="F97" s="267" t="s">
        <v>617</v>
      </c>
      <c r="G97" s="268"/>
      <c r="H97" s="246" t="s">
        <v>655</v>
      </c>
      <c r="I97" s="246" t="s">
        <v>652</v>
      </c>
      <c r="J97" s="246"/>
      <c r="K97" s="258"/>
    </row>
    <row r="98" spans="2:11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pans="2:11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pans="2:11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pans="2:1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pans="2:11" s="1" customFormat="1" ht="45" customHeight="1">
      <c r="B102" s="257"/>
      <c r="C102" s="361" t="s">
        <v>656</v>
      </c>
      <c r="D102" s="361"/>
      <c r="E102" s="361"/>
      <c r="F102" s="361"/>
      <c r="G102" s="361"/>
      <c r="H102" s="361"/>
      <c r="I102" s="361"/>
      <c r="J102" s="361"/>
      <c r="K102" s="258"/>
    </row>
    <row r="103" spans="2:11" s="1" customFormat="1" ht="17.25" customHeight="1">
      <c r="B103" s="257"/>
      <c r="C103" s="259" t="s">
        <v>611</v>
      </c>
      <c r="D103" s="259"/>
      <c r="E103" s="259"/>
      <c r="F103" s="259" t="s">
        <v>612</v>
      </c>
      <c r="G103" s="260"/>
      <c r="H103" s="259" t="s">
        <v>56</v>
      </c>
      <c r="I103" s="259" t="s">
        <v>59</v>
      </c>
      <c r="J103" s="259" t="s">
        <v>613</v>
      </c>
      <c r="K103" s="258"/>
    </row>
    <row r="104" spans="2:11" s="1" customFormat="1" ht="17.25" customHeight="1">
      <c r="B104" s="257"/>
      <c r="C104" s="261" t="s">
        <v>614</v>
      </c>
      <c r="D104" s="261"/>
      <c r="E104" s="261"/>
      <c r="F104" s="262" t="s">
        <v>615</v>
      </c>
      <c r="G104" s="263"/>
      <c r="H104" s="261"/>
      <c r="I104" s="261"/>
      <c r="J104" s="261" t="s">
        <v>616</v>
      </c>
      <c r="K104" s="258"/>
    </row>
    <row r="105" spans="2:11" s="1" customFormat="1" ht="5.25" customHeight="1">
      <c r="B105" s="257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pans="2:11" s="1" customFormat="1" ht="15" customHeight="1">
      <c r="B106" s="257"/>
      <c r="C106" s="246" t="s">
        <v>55</v>
      </c>
      <c r="D106" s="266"/>
      <c r="E106" s="266"/>
      <c r="F106" s="267" t="s">
        <v>617</v>
      </c>
      <c r="G106" s="246"/>
      <c r="H106" s="246" t="s">
        <v>657</v>
      </c>
      <c r="I106" s="246" t="s">
        <v>619</v>
      </c>
      <c r="J106" s="246">
        <v>20</v>
      </c>
      <c r="K106" s="258"/>
    </row>
    <row r="107" spans="2:11" s="1" customFormat="1" ht="15" customHeight="1">
      <c r="B107" s="257"/>
      <c r="C107" s="246" t="s">
        <v>620</v>
      </c>
      <c r="D107" s="246"/>
      <c r="E107" s="246"/>
      <c r="F107" s="267" t="s">
        <v>617</v>
      </c>
      <c r="G107" s="246"/>
      <c r="H107" s="246" t="s">
        <v>657</v>
      </c>
      <c r="I107" s="246" t="s">
        <v>619</v>
      </c>
      <c r="J107" s="246">
        <v>120</v>
      </c>
      <c r="K107" s="258"/>
    </row>
    <row r="108" spans="2:11" s="1" customFormat="1" ht="15" customHeight="1">
      <c r="B108" s="269"/>
      <c r="C108" s="246" t="s">
        <v>622</v>
      </c>
      <c r="D108" s="246"/>
      <c r="E108" s="246"/>
      <c r="F108" s="267" t="s">
        <v>623</v>
      </c>
      <c r="G108" s="246"/>
      <c r="H108" s="246" t="s">
        <v>657</v>
      </c>
      <c r="I108" s="246" t="s">
        <v>619</v>
      </c>
      <c r="J108" s="246">
        <v>50</v>
      </c>
      <c r="K108" s="258"/>
    </row>
    <row r="109" spans="2:11" s="1" customFormat="1" ht="15" customHeight="1">
      <c r="B109" s="269"/>
      <c r="C109" s="246" t="s">
        <v>625</v>
      </c>
      <c r="D109" s="246"/>
      <c r="E109" s="246"/>
      <c r="F109" s="267" t="s">
        <v>617</v>
      </c>
      <c r="G109" s="246"/>
      <c r="H109" s="246" t="s">
        <v>657</v>
      </c>
      <c r="I109" s="246" t="s">
        <v>627</v>
      </c>
      <c r="J109" s="246"/>
      <c r="K109" s="258"/>
    </row>
    <row r="110" spans="2:11" s="1" customFormat="1" ht="15" customHeight="1">
      <c r="B110" s="269"/>
      <c r="C110" s="246" t="s">
        <v>636</v>
      </c>
      <c r="D110" s="246"/>
      <c r="E110" s="246"/>
      <c r="F110" s="267" t="s">
        <v>623</v>
      </c>
      <c r="G110" s="246"/>
      <c r="H110" s="246" t="s">
        <v>657</v>
      </c>
      <c r="I110" s="246" t="s">
        <v>619</v>
      </c>
      <c r="J110" s="246">
        <v>50</v>
      </c>
      <c r="K110" s="258"/>
    </row>
    <row r="111" spans="2:11" s="1" customFormat="1" ht="15" customHeight="1">
      <c r="B111" s="269"/>
      <c r="C111" s="246" t="s">
        <v>644</v>
      </c>
      <c r="D111" s="246"/>
      <c r="E111" s="246"/>
      <c r="F111" s="267" t="s">
        <v>623</v>
      </c>
      <c r="G111" s="246"/>
      <c r="H111" s="246" t="s">
        <v>657</v>
      </c>
      <c r="I111" s="246" t="s">
        <v>619</v>
      </c>
      <c r="J111" s="246">
        <v>50</v>
      </c>
      <c r="K111" s="258"/>
    </row>
    <row r="112" spans="2:11" s="1" customFormat="1" ht="15" customHeight="1">
      <c r="B112" s="269"/>
      <c r="C112" s="246" t="s">
        <v>642</v>
      </c>
      <c r="D112" s="246"/>
      <c r="E112" s="246"/>
      <c r="F112" s="267" t="s">
        <v>623</v>
      </c>
      <c r="G112" s="246"/>
      <c r="H112" s="246" t="s">
        <v>657</v>
      </c>
      <c r="I112" s="246" t="s">
        <v>619</v>
      </c>
      <c r="J112" s="246">
        <v>50</v>
      </c>
      <c r="K112" s="258"/>
    </row>
    <row r="113" spans="2:11" s="1" customFormat="1" ht="15" customHeight="1">
      <c r="B113" s="269"/>
      <c r="C113" s="246" t="s">
        <v>55</v>
      </c>
      <c r="D113" s="246"/>
      <c r="E113" s="246"/>
      <c r="F113" s="267" t="s">
        <v>617</v>
      </c>
      <c r="G113" s="246"/>
      <c r="H113" s="246" t="s">
        <v>658</v>
      </c>
      <c r="I113" s="246" t="s">
        <v>619</v>
      </c>
      <c r="J113" s="246">
        <v>20</v>
      </c>
      <c r="K113" s="258"/>
    </row>
    <row r="114" spans="2:11" s="1" customFormat="1" ht="15" customHeight="1">
      <c r="B114" s="269"/>
      <c r="C114" s="246" t="s">
        <v>659</v>
      </c>
      <c r="D114" s="246"/>
      <c r="E114" s="246"/>
      <c r="F114" s="267" t="s">
        <v>617</v>
      </c>
      <c r="G114" s="246"/>
      <c r="H114" s="246" t="s">
        <v>660</v>
      </c>
      <c r="I114" s="246" t="s">
        <v>619</v>
      </c>
      <c r="J114" s="246">
        <v>120</v>
      </c>
      <c r="K114" s="258"/>
    </row>
    <row r="115" spans="2:11" s="1" customFormat="1" ht="15" customHeight="1">
      <c r="B115" s="269"/>
      <c r="C115" s="246" t="s">
        <v>40</v>
      </c>
      <c r="D115" s="246"/>
      <c r="E115" s="246"/>
      <c r="F115" s="267" t="s">
        <v>617</v>
      </c>
      <c r="G115" s="246"/>
      <c r="H115" s="246" t="s">
        <v>661</v>
      </c>
      <c r="I115" s="246" t="s">
        <v>652</v>
      </c>
      <c r="J115" s="246"/>
      <c r="K115" s="258"/>
    </row>
    <row r="116" spans="2:11" s="1" customFormat="1" ht="15" customHeight="1">
      <c r="B116" s="269"/>
      <c r="C116" s="246" t="s">
        <v>50</v>
      </c>
      <c r="D116" s="246"/>
      <c r="E116" s="246"/>
      <c r="F116" s="267" t="s">
        <v>617</v>
      </c>
      <c r="G116" s="246"/>
      <c r="H116" s="246" t="s">
        <v>662</v>
      </c>
      <c r="I116" s="246" t="s">
        <v>652</v>
      </c>
      <c r="J116" s="246"/>
      <c r="K116" s="258"/>
    </row>
    <row r="117" spans="2:11" s="1" customFormat="1" ht="15" customHeight="1">
      <c r="B117" s="269"/>
      <c r="C117" s="246" t="s">
        <v>59</v>
      </c>
      <c r="D117" s="246"/>
      <c r="E117" s="246"/>
      <c r="F117" s="267" t="s">
        <v>617</v>
      </c>
      <c r="G117" s="246"/>
      <c r="H117" s="246" t="s">
        <v>663</v>
      </c>
      <c r="I117" s="246" t="s">
        <v>664</v>
      </c>
      <c r="J117" s="246"/>
      <c r="K117" s="258"/>
    </row>
    <row r="118" spans="2:11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pans="2:11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pans="2:11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62" t="s">
        <v>665</v>
      </c>
      <c r="D122" s="362"/>
      <c r="E122" s="362"/>
      <c r="F122" s="362"/>
      <c r="G122" s="362"/>
      <c r="H122" s="362"/>
      <c r="I122" s="362"/>
      <c r="J122" s="362"/>
      <c r="K122" s="286"/>
    </row>
    <row r="123" spans="2:11" s="1" customFormat="1" ht="17.25" customHeight="1">
      <c r="B123" s="287"/>
      <c r="C123" s="259" t="s">
        <v>611</v>
      </c>
      <c r="D123" s="259"/>
      <c r="E123" s="259"/>
      <c r="F123" s="259" t="s">
        <v>612</v>
      </c>
      <c r="G123" s="260"/>
      <c r="H123" s="259" t="s">
        <v>56</v>
      </c>
      <c r="I123" s="259" t="s">
        <v>59</v>
      </c>
      <c r="J123" s="259" t="s">
        <v>613</v>
      </c>
      <c r="K123" s="288"/>
    </row>
    <row r="124" spans="2:11" s="1" customFormat="1" ht="17.25" customHeight="1">
      <c r="B124" s="287"/>
      <c r="C124" s="261" t="s">
        <v>614</v>
      </c>
      <c r="D124" s="261"/>
      <c r="E124" s="261"/>
      <c r="F124" s="262" t="s">
        <v>615</v>
      </c>
      <c r="G124" s="263"/>
      <c r="H124" s="261"/>
      <c r="I124" s="261"/>
      <c r="J124" s="261" t="s">
        <v>616</v>
      </c>
      <c r="K124" s="288"/>
    </row>
    <row r="125" spans="2:11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pans="2:11" s="1" customFormat="1" ht="15" customHeight="1">
      <c r="B126" s="289"/>
      <c r="C126" s="246" t="s">
        <v>620</v>
      </c>
      <c r="D126" s="266"/>
      <c r="E126" s="266"/>
      <c r="F126" s="267" t="s">
        <v>617</v>
      </c>
      <c r="G126" s="246"/>
      <c r="H126" s="246" t="s">
        <v>657</v>
      </c>
      <c r="I126" s="246" t="s">
        <v>619</v>
      </c>
      <c r="J126" s="246">
        <v>120</v>
      </c>
      <c r="K126" s="292"/>
    </row>
    <row r="127" spans="2:11" s="1" customFormat="1" ht="15" customHeight="1">
      <c r="B127" s="289"/>
      <c r="C127" s="246" t="s">
        <v>666</v>
      </c>
      <c r="D127" s="246"/>
      <c r="E127" s="246"/>
      <c r="F127" s="267" t="s">
        <v>617</v>
      </c>
      <c r="G127" s="246"/>
      <c r="H127" s="246" t="s">
        <v>667</v>
      </c>
      <c r="I127" s="246" t="s">
        <v>619</v>
      </c>
      <c r="J127" s="246" t="s">
        <v>668</v>
      </c>
      <c r="K127" s="292"/>
    </row>
    <row r="128" spans="2:11" s="1" customFormat="1" ht="15" customHeight="1">
      <c r="B128" s="289"/>
      <c r="C128" s="246" t="s">
        <v>565</v>
      </c>
      <c r="D128" s="246"/>
      <c r="E128" s="246"/>
      <c r="F128" s="267" t="s">
        <v>617</v>
      </c>
      <c r="G128" s="246"/>
      <c r="H128" s="246" t="s">
        <v>669</v>
      </c>
      <c r="I128" s="246" t="s">
        <v>619</v>
      </c>
      <c r="J128" s="246" t="s">
        <v>668</v>
      </c>
      <c r="K128" s="292"/>
    </row>
    <row r="129" spans="2:11" s="1" customFormat="1" ht="15" customHeight="1">
      <c r="B129" s="289"/>
      <c r="C129" s="246" t="s">
        <v>628</v>
      </c>
      <c r="D129" s="246"/>
      <c r="E129" s="246"/>
      <c r="F129" s="267" t="s">
        <v>623</v>
      </c>
      <c r="G129" s="246"/>
      <c r="H129" s="246" t="s">
        <v>629</v>
      </c>
      <c r="I129" s="246" t="s">
        <v>619</v>
      </c>
      <c r="J129" s="246">
        <v>15</v>
      </c>
      <c r="K129" s="292"/>
    </row>
    <row r="130" spans="2:11" s="1" customFormat="1" ht="15" customHeight="1">
      <c r="B130" s="289"/>
      <c r="C130" s="270" t="s">
        <v>630</v>
      </c>
      <c r="D130" s="270"/>
      <c r="E130" s="270"/>
      <c r="F130" s="271" t="s">
        <v>623</v>
      </c>
      <c r="G130" s="270"/>
      <c r="H130" s="270" t="s">
        <v>631</v>
      </c>
      <c r="I130" s="270" t="s">
        <v>619</v>
      </c>
      <c r="J130" s="270">
        <v>15</v>
      </c>
      <c r="K130" s="292"/>
    </row>
    <row r="131" spans="2:11" s="1" customFormat="1" ht="15" customHeight="1">
      <c r="B131" s="289"/>
      <c r="C131" s="270" t="s">
        <v>632</v>
      </c>
      <c r="D131" s="270"/>
      <c r="E131" s="270"/>
      <c r="F131" s="271" t="s">
        <v>623</v>
      </c>
      <c r="G131" s="270"/>
      <c r="H131" s="270" t="s">
        <v>633</v>
      </c>
      <c r="I131" s="270" t="s">
        <v>619</v>
      </c>
      <c r="J131" s="270">
        <v>20</v>
      </c>
      <c r="K131" s="292"/>
    </row>
    <row r="132" spans="2:11" s="1" customFormat="1" ht="15" customHeight="1">
      <c r="B132" s="289"/>
      <c r="C132" s="270" t="s">
        <v>634</v>
      </c>
      <c r="D132" s="270"/>
      <c r="E132" s="270"/>
      <c r="F132" s="271" t="s">
        <v>623</v>
      </c>
      <c r="G132" s="270"/>
      <c r="H132" s="270" t="s">
        <v>635</v>
      </c>
      <c r="I132" s="270" t="s">
        <v>619</v>
      </c>
      <c r="J132" s="270">
        <v>20</v>
      </c>
      <c r="K132" s="292"/>
    </row>
    <row r="133" spans="2:11" s="1" customFormat="1" ht="15" customHeight="1">
      <c r="B133" s="289"/>
      <c r="C133" s="246" t="s">
        <v>622</v>
      </c>
      <c r="D133" s="246"/>
      <c r="E133" s="246"/>
      <c r="F133" s="267" t="s">
        <v>623</v>
      </c>
      <c r="G133" s="246"/>
      <c r="H133" s="246" t="s">
        <v>657</v>
      </c>
      <c r="I133" s="246" t="s">
        <v>619</v>
      </c>
      <c r="J133" s="246">
        <v>50</v>
      </c>
      <c r="K133" s="292"/>
    </row>
    <row r="134" spans="2:11" s="1" customFormat="1" ht="15" customHeight="1">
      <c r="B134" s="289"/>
      <c r="C134" s="246" t="s">
        <v>636</v>
      </c>
      <c r="D134" s="246"/>
      <c r="E134" s="246"/>
      <c r="F134" s="267" t="s">
        <v>623</v>
      </c>
      <c r="G134" s="246"/>
      <c r="H134" s="246" t="s">
        <v>657</v>
      </c>
      <c r="I134" s="246" t="s">
        <v>619</v>
      </c>
      <c r="J134" s="246">
        <v>50</v>
      </c>
      <c r="K134" s="292"/>
    </row>
    <row r="135" spans="2:11" s="1" customFormat="1" ht="15" customHeight="1">
      <c r="B135" s="289"/>
      <c r="C135" s="246" t="s">
        <v>642</v>
      </c>
      <c r="D135" s="246"/>
      <c r="E135" s="246"/>
      <c r="F135" s="267" t="s">
        <v>623</v>
      </c>
      <c r="G135" s="246"/>
      <c r="H135" s="246" t="s">
        <v>657</v>
      </c>
      <c r="I135" s="246" t="s">
        <v>619</v>
      </c>
      <c r="J135" s="246">
        <v>50</v>
      </c>
      <c r="K135" s="292"/>
    </row>
    <row r="136" spans="2:11" s="1" customFormat="1" ht="15" customHeight="1">
      <c r="B136" s="289"/>
      <c r="C136" s="246" t="s">
        <v>644</v>
      </c>
      <c r="D136" s="246"/>
      <c r="E136" s="246"/>
      <c r="F136" s="267" t="s">
        <v>623</v>
      </c>
      <c r="G136" s="246"/>
      <c r="H136" s="246" t="s">
        <v>657</v>
      </c>
      <c r="I136" s="246" t="s">
        <v>619</v>
      </c>
      <c r="J136" s="246">
        <v>50</v>
      </c>
      <c r="K136" s="292"/>
    </row>
    <row r="137" spans="2:11" s="1" customFormat="1" ht="15" customHeight="1">
      <c r="B137" s="289"/>
      <c r="C137" s="246" t="s">
        <v>645</v>
      </c>
      <c r="D137" s="246"/>
      <c r="E137" s="246"/>
      <c r="F137" s="267" t="s">
        <v>623</v>
      </c>
      <c r="G137" s="246"/>
      <c r="H137" s="246" t="s">
        <v>670</v>
      </c>
      <c r="I137" s="246" t="s">
        <v>619</v>
      </c>
      <c r="J137" s="246">
        <v>255</v>
      </c>
      <c r="K137" s="292"/>
    </row>
    <row r="138" spans="2:11" s="1" customFormat="1" ht="15" customHeight="1">
      <c r="B138" s="289"/>
      <c r="C138" s="246" t="s">
        <v>647</v>
      </c>
      <c r="D138" s="246"/>
      <c r="E138" s="246"/>
      <c r="F138" s="267" t="s">
        <v>617</v>
      </c>
      <c r="G138" s="246"/>
      <c r="H138" s="246" t="s">
        <v>671</v>
      </c>
      <c r="I138" s="246" t="s">
        <v>649</v>
      </c>
      <c r="J138" s="246"/>
      <c r="K138" s="292"/>
    </row>
    <row r="139" spans="2:11" s="1" customFormat="1" ht="15" customHeight="1">
      <c r="B139" s="289"/>
      <c r="C139" s="246" t="s">
        <v>650</v>
      </c>
      <c r="D139" s="246"/>
      <c r="E139" s="246"/>
      <c r="F139" s="267" t="s">
        <v>617</v>
      </c>
      <c r="G139" s="246"/>
      <c r="H139" s="246" t="s">
        <v>672</v>
      </c>
      <c r="I139" s="246" t="s">
        <v>652</v>
      </c>
      <c r="J139" s="246"/>
      <c r="K139" s="292"/>
    </row>
    <row r="140" spans="2:11" s="1" customFormat="1" ht="15" customHeight="1">
      <c r="B140" s="289"/>
      <c r="C140" s="246" t="s">
        <v>653</v>
      </c>
      <c r="D140" s="246"/>
      <c r="E140" s="246"/>
      <c r="F140" s="267" t="s">
        <v>617</v>
      </c>
      <c r="G140" s="246"/>
      <c r="H140" s="246" t="s">
        <v>653</v>
      </c>
      <c r="I140" s="246" t="s">
        <v>652</v>
      </c>
      <c r="J140" s="246"/>
      <c r="K140" s="292"/>
    </row>
    <row r="141" spans="2:11" s="1" customFormat="1" ht="15" customHeight="1">
      <c r="B141" s="289"/>
      <c r="C141" s="246" t="s">
        <v>40</v>
      </c>
      <c r="D141" s="246"/>
      <c r="E141" s="246"/>
      <c r="F141" s="267" t="s">
        <v>617</v>
      </c>
      <c r="G141" s="246"/>
      <c r="H141" s="246" t="s">
        <v>673</v>
      </c>
      <c r="I141" s="246" t="s">
        <v>652</v>
      </c>
      <c r="J141" s="246"/>
      <c r="K141" s="292"/>
    </row>
    <row r="142" spans="2:11" s="1" customFormat="1" ht="15" customHeight="1">
      <c r="B142" s="289"/>
      <c r="C142" s="246" t="s">
        <v>674</v>
      </c>
      <c r="D142" s="246"/>
      <c r="E142" s="246"/>
      <c r="F142" s="267" t="s">
        <v>617</v>
      </c>
      <c r="G142" s="246"/>
      <c r="H142" s="246" t="s">
        <v>675</v>
      </c>
      <c r="I142" s="246" t="s">
        <v>652</v>
      </c>
      <c r="J142" s="246"/>
      <c r="K142" s="292"/>
    </row>
    <row r="143" spans="2:11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pans="2:11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pans="2:11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pans="2:11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pans="2:11" s="1" customFormat="1" ht="45" customHeight="1">
      <c r="B147" s="257"/>
      <c r="C147" s="361" t="s">
        <v>676</v>
      </c>
      <c r="D147" s="361"/>
      <c r="E147" s="361"/>
      <c r="F147" s="361"/>
      <c r="G147" s="361"/>
      <c r="H147" s="361"/>
      <c r="I147" s="361"/>
      <c r="J147" s="361"/>
      <c r="K147" s="258"/>
    </row>
    <row r="148" spans="2:11" s="1" customFormat="1" ht="17.25" customHeight="1">
      <c r="B148" s="257"/>
      <c r="C148" s="259" t="s">
        <v>611</v>
      </c>
      <c r="D148" s="259"/>
      <c r="E148" s="259"/>
      <c r="F148" s="259" t="s">
        <v>612</v>
      </c>
      <c r="G148" s="260"/>
      <c r="H148" s="259" t="s">
        <v>56</v>
      </c>
      <c r="I148" s="259" t="s">
        <v>59</v>
      </c>
      <c r="J148" s="259" t="s">
        <v>613</v>
      </c>
      <c r="K148" s="258"/>
    </row>
    <row r="149" spans="2:11" s="1" customFormat="1" ht="17.25" customHeight="1">
      <c r="B149" s="257"/>
      <c r="C149" s="261" t="s">
        <v>614</v>
      </c>
      <c r="D149" s="261"/>
      <c r="E149" s="261"/>
      <c r="F149" s="262" t="s">
        <v>615</v>
      </c>
      <c r="G149" s="263"/>
      <c r="H149" s="261"/>
      <c r="I149" s="261"/>
      <c r="J149" s="261" t="s">
        <v>616</v>
      </c>
      <c r="K149" s="258"/>
    </row>
    <row r="150" spans="2:11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pans="2:11" s="1" customFormat="1" ht="15" customHeight="1">
      <c r="B151" s="269"/>
      <c r="C151" s="296" t="s">
        <v>620</v>
      </c>
      <c r="D151" s="246"/>
      <c r="E151" s="246"/>
      <c r="F151" s="297" t="s">
        <v>617</v>
      </c>
      <c r="G151" s="246"/>
      <c r="H151" s="296" t="s">
        <v>657</v>
      </c>
      <c r="I151" s="296" t="s">
        <v>619</v>
      </c>
      <c r="J151" s="296">
        <v>120</v>
      </c>
      <c r="K151" s="292"/>
    </row>
    <row r="152" spans="2:11" s="1" customFormat="1" ht="15" customHeight="1">
      <c r="B152" s="269"/>
      <c r="C152" s="296" t="s">
        <v>666</v>
      </c>
      <c r="D152" s="246"/>
      <c r="E152" s="246"/>
      <c r="F152" s="297" t="s">
        <v>617</v>
      </c>
      <c r="G152" s="246"/>
      <c r="H152" s="296" t="s">
        <v>677</v>
      </c>
      <c r="I152" s="296" t="s">
        <v>619</v>
      </c>
      <c r="J152" s="296" t="s">
        <v>668</v>
      </c>
      <c r="K152" s="292"/>
    </row>
    <row r="153" spans="2:11" s="1" customFormat="1" ht="15" customHeight="1">
      <c r="B153" s="269"/>
      <c r="C153" s="296" t="s">
        <v>565</v>
      </c>
      <c r="D153" s="246"/>
      <c r="E153" s="246"/>
      <c r="F153" s="297" t="s">
        <v>617</v>
      </c>
      <c r="G153" s="246"/>
      <c r="H153" s="296" t="s">
        <v>678</v>
      </c>
      <c r="I153" s="296" t="s">
        <v>619</v>
      </c>
      <c r="J153" s="296" t="s">
        <v>668</v>
      </c>
      <c r="K153" s="292"/>
    </row>
    <row r="154" spans="2:11" s="1" customFormat="1" ht="15" customHeight="1">
      <c r="B154" s="269"/>
      <c r="C154" s="296" t="s">
        <v>622</v>
      </c>
      <c r="D154" s="246"/>
      <c r="E154" s="246"/>
      <c r="F154" s="297" t="s">
        <v>623</v>
      </c>
      <c r="G154" s="246"/>
      <c r="H154" s="296" t="s">
        <v>657</v>
      </c>
      <c r="I154" s="296" t="s">
        <v>619</v>
      </c>
      <c r="J154" s="296">
        <v>50</v>
      </c>
      <c r="K154" s="292"/>
    </row>
    <row r="155" spans="2:11" s="1" customFormat="1" ht="15" customHeight="1">
      <c r="B155" s="269"/>
      <c r="C155" s="296" t="s">
        <v>625</v>
      </c>
      <c r="D155" s="246"/>
      <c r="E155" s="246"/>
      <c r="F155" s="297" t="s">
        <v>617</v>
      </c>
      <c r="G155" s="246"/>
      <c r="H155" s="296" t="s">
        <v>657</v>
      </c>
      <c r="I155" s="296" t="s">
        <v>627</v>
      </c>
      <c r="J155" s="296"/>
      <c r="K155" s="292"/>
    </row>
    <row r="156" spans="2:11" s="1" customFormat="1" ht="15" customHeight="1">
      <c r="B156" s="269"/>
      <c r="C156" s="296" t="s">
        <v>636</v>
      </c>
      <c r="D156" s="246"/>
      <c r="E156" s="246"/>
      <c r="F156" s="297" t="s">
        <v>623</v>
      </c>
      <c r="G156" s="246"/>
      <c r="H156" s="296" t="s">
        <v>657</v>
      </c>
      <c r="I156" s="296" t="s">
        <v>619</v>
      </c>
      <c r="J156" s="296">
        <v>50</v>
      </c>
      <c r="K156" s="292"/>
    </row>
    <row r="157" spans="2:11" s="1" customFormat="1" ht="15" customHeight="1">
      <c r="B157" s="269"/>
      <c r="C157" s="296" t="s">
        <v>644</v>
      </c>
      <c r="D157" s="246"/>
      <c r="E157" s="246"/>
      <c r="F157" s="297" t="s">
        <v>623</v>
      </c>
      <c r="G157" s="246"/>
      <c r="H157" s="296" t="s">
        <v>657</v>
      </c>
      <c r="I157" s="296" t="s">
        <v>619</v>
      </c>
      <c r="J157" s="296">
        <v>50</v>
      </c>
      <c r="K157" s="292"/>
    </row>
    <row r="158" spans="2:11" s="1" customFormat="1" ht="15" customHeight="1">
      <c r="B158" s="269"/>
      <c r="C158" s="296" t="s">
        <v>642</v>
      </c>
      <c r="D158" s="246"/>
      <c r="E158" s="246"/>
      <c r="F158" s="297" t="s">
        <v>623</v>
      </c>
      <c r="G158" s="246"/>
      <c r="H158" s="296" t="s">
        <v>657</v>
      </c>
      <c r="I158" s="296" t="s">
        <v>619</v>
      </c>
      <c r="J158" s="296">
        <v>50</v>
      </c>
      <c r="K158" s="292"/>
    </row>
    <row r="159" spans="2:11" s="1" customFormat="1" ht="15" customHeight="1">
      <c r="B159" s="269"/>
      <c r="C159" s="296" t="s">
        <v>84</v>
      </c>
      <c r="D159" s="246"/>
      <c r="E159" s="246"/>
      <c r="F159" s="297" t="s">
        <v>617</v>
      </c>
      <c r="G159" s="246"/>
      <c r="H159" s="296" t="s">
        <v>679</v>
      </c>
      <c r="I159" s="296" t="s">
        <v>619</v>
      </c>
      <c r="J159" s="296" t="s">
        <v>680</v>
      </c>
      <c r="K159" s="292"/>
    </row>
    <row r="160" spans="2:11" s="1" customFormat="1" ht="15" customHeight="1">
      <c r="B160" s="269"/>
      <c r="C160" s="296" t="s">
        <v>681</v>
      </c>
      <c r="D160" s="246"/>
      <c r="E160" s="246"/>
      <c r="F160" s="297" t="s">
        <v>617</v>
      </c>
      <c r="G160" s="246"/>
      <c r="H160" s="296" t="s">
        <v>682</v>
      </c>
      <c r="I160" s="296" t="s">
        <v>652</v>
      </c>
      <c r="J160" s="296"/>
      <c r="K160" s="292"/>
    </row>
    <row r="161" spans="2:1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pans="2:11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pans="2:11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pans="2:11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pans="2:11" s="1" customFormat="1" ht="45" customHeight="1">
      <c r="B165" s="238"/>
      <c r="C165" s="362" t="s">
        <v>683</v>
      </c>
      <c r="D165" s="362"/>
      <c r="E165" s="362"/>
      <c r="F165" s="362"/>
      <c r="G165" s="362"/>
      <c r="H165" s="362"/>
      <c r="I165" s="362"/>
      <c r="J165" s="362"/>
      <c r="K165" s="239"/>
    </row>
    <row r="166" spans="2:11" s="1" customFormat="1" ht="17.25" customHeight="1">
      <c r="B166" s="238"/>
      <c r="C166" s="259" t="s">
        <v>611</v>
      </c>
      <c r="D166" s="259"/>
      <c r="E166" s="259"/>
      <c r="F166" s="259" t="s">
        <v>612</v>
      </c>
      <c r="G166" s="301"/>
      <c r="H166" s="302" t="s">
        <v>56</v>
      </c>
      <c r="I166" s="302" t="s">
        <v>59</v>
      </c>
      <c r="J166" s="259" t="s">
        <v>613</v>
      </c>
      <c r="K166" s="239"/>
    </row>
    <row r="167" spans="2:11" s="1" customFormat="1" ht="17.25" customHeight="1">
      <c r="B167" s="240"/>
      <c r="C167" s="261" t="s">
        <v>614</v>
      </c>
      <c r="D167" s="261"/>
      <c r="E167" s="261"/>
      <c r="F167" s="262" t="s">
        <v>615</v>
      </c>
      <c r="G167" s="303"/>
      <c r="H167" s="304"/>
      <c r="I167" s="304"/>
      <c r="J167" s="261" t="s">
        <v>616</v>
      </c>
      <c r="K167" s="241"/>
    </row>
    <row r="168" spans="2:11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pans="2:11" s="1" customFormat="1" ht="15" customHeight="1">
      <c r="B169" s="269"/>
      <c r="C169" s="246" t="s">
        <v>620</v>
      </c>
      <c r="D169" s="246"/>
      <c r="E169" s="246"/>
      <c r="F169" s="267" t="s">
        <v>617</v>
      </c>
      <c r="G169" s="246"/>
      <c r="H169" s="246" t="s">
        <v>657</v>
      </c>
      <c r="I169" s="246" t="s">
        <v>619</v>
      </c>
      <c r="J169" s="246">
        <v>120</v>
      </c>
      <c r="K169" s="292"/>
    </row>
    <row r="170" spans="2:11" s="1" customFormat="1" ht="15" customHeight="1">
      <c r="B170" s="269"/>
      <c r="C170" s="246" t="s">
        <v>666</v>
      </c>
      <c r="D170" s="246"/>
      <c r="E170" s="246"/>
      <c r="F170" s="267" t="s">
        <v>617</v>
      </c>
      <c r="G170" s="246"/>
      <c r="H170" s="246" t="s">
        <v>667</v>
      </c>
      <c r="I170" s="246" t="s">
        <v>619</v>
      </c>
      <c r="J170" s="246" t="s">
        <v>668</v>
      </c>
      <c r="K170" s="292"/>
    </row>
    <row r="171" spans="2:11" s="1" customFormat="1" ht="15" customHeight="1">
      <c r="B171" s="269"/>
      <c r="C171" s="246" t="s">
        <v>565</v>
      </c>
      <c r="D171" s="246"/>
      <c r="E171" s="246"/>
      <c r="F171" s="267" t="s">
        <v>617</v>
      </c>
      <c r="G171" s="246"/>
      <c r="H171" s="246" t="s">
        <v>684</v>
      </c>
      <c r="I171" s="246" t="s">
        <v>619</v>
      </c>
      <c r="J171" s="246" t="s">
        <v>668</v>
      </c>
      <c r="K171" s="292"/>
    </row>
    <row r="172" spans="2:11" s="1" customFormat="1" ht="15" customHeight="1">
      <c r="B172" s="269"/>
      <c r="C172" s="246" t="s">
        <v>622</v>
      </c>
      <c r="D172" s="246"/>
      <c r="E172" s="246"/>
      <c r="F172" s="267" t="s">
        <v>623</v>
      </c>
      <c r="G172" s="246"/>
      <c r="H172" s="246" t="s">
        <v>684</v>
      </c>
      <c r="I172" s="246" t="s">
        <v>619</v>
      </c>
      <c r="J172" s="246">
        <v>50</v>
      </c>
      <c r="K172" s="292"/>
    </row>
    <row r="173" spans="2:11" s="1" customFormat="1" ht="15" customHeight="1">
      <c r="B173" s="269"/>
      <c r="C173" s="246" t="s">
        <v>625</v>
      </c>
      <c r="D173" s="246"/>
      <c r="E173" s="246"/>
      <c r="F173" s="267" t="s">
        <v>617</v>
      </c>
      <c r="G173" s="246"/>
      <c r="H173" s="246" t="s">
        <v>684</v>
      </c>
      <c r="I173" s="246" t="s">
        <v>627</v>
      </c>
      <c r="J173" s="246"/>
      <c r="K173" s="292"/>
    </row>
    <row r="174" spans="2:11" s="1" customFormat="1" ht="15" customHeight="1">
      <c r="B174" s="269"/>
      <c r="C174" s="246" t="s">
        <v>636</v>
      </c>
      <c r="D174" s="246"/>
      <c r="E174" s="246"/>
      <c r="F174" s="267" t="s">
        <v>623</v>
      </c>
      <c r="G174" s="246"/>
      <c r="H174" s="246" t="s">
        <v>684</v>
      </c>
      <c r="I174" s="246" t="s">
        <v>619</v>
      </c>
      <c r="J174" s="246">
        <v>50</v>
      </c>
      <c r="K174" s="292"/>
    </row>
    <row r="175" spans="2:11" s="1" customFormat="1" ht="15" customHeight="1">
      <c r="B175" s="269"/>
      <c r="C175" s="246" t="s">
        <v>644</v>
      </c>
      <c r="D175" s="246"/>
      <c r="E175" s="246"/>
      <c r="F175" s="267" t="s">
        <v>623</v>
      </c>
      <c r="G175" s="246"/>
      <c r="H175" s="246" t="s">
        <v>684</v>
      </c>
      <c r="I175" s="246" t="s">
        <v>619</v>
      </c>
      <c r="J175" s="246">
        <v>50</v>
      </c>
      <c r="K175" s="292"/>
    </row>
    <row r="176" spans="2:11" s="1" customFormat="1" ht="15" customHeight="1">
      <c r="B176" s="269"/>
      <c r="C176" s="246" t="s">
        <v>642</v>
      </c>
      <c r="D176" s="246"/>
      <c r="E176" s="246"/>
      <c r="F176" s="267" t="s">
        <v>623</v>
      </c>
      <c r="G176" s="246"/>
      <c r="H176" s="246" t="s">
        <v>684</v>
      </c>
      <c r="I176" s="246" t="s">
        <v>619</v>
      </c>
      <c r="J176" s="246">
        <v>50</v>
      </c>
      <c r="K176" s="292"/>
    </row>
    <row r="177" spans="2:11" s="1" customFormat="1" ht="15" customHeight="1">
      <c r="B177" s="269"/>
      <c r="C177" s="246" t="s">
        <v>106</v>
      </c>
      <c r="D177" s="246"/>
      <c r="E177" s="246"/>
      <c r="F177" s="267" t="s">
        <v>617</v>
      </c>
      <c r="G177" s="246"/>
      <c r="H177" s="246" t="s">
        <v>685</v>
      </c>
      <c r="I177" s="246" t="s">
        <v>686</v>
      </c>
      <c r="J177" s="246"/>
      <c r="K177" s="292"/>
    </row>
    <row r="178" spans="2:11" s="1" customFormat="1" ht="15" customHeight="1">
      <c r="B178" s="269"/>
      <c r="C178" s="246" t="s">
        <v>59</v>
      </c>
      <c r="D178" s="246"/>
      <c r="E178" s="246"/>
      <c r="F178" s="267" t="s">
        <v>617</v>
      </c>
      <c r="G178" s="246"/>
      <c r="H178" s="246" t="s">
        <v>687</v>
      </c>
      <c r="I178" s="246" t="s">
        <v>688</v>
      </c>
      <c r="J178" s="246">
        <v>1</v>
      </c>
      <c r="K178" s="292"/>
    </row>
    <row r="179" spans="2:11" s="1" customFormat="1" ht="15" customHeight="1">
      <c r="B179" s="269"/>
      <c r="C179" s="246" t="s">
        <v>55</v>
      </c>
      <c r="D179" s="246"/>
      <c r="E179" s="246"/>
      <c r="F179" s="267" t="s">
        <v>617</v>
      </c>
      <c r="G179" s="246"/>
      <c r="H179" s="246" t="s">
        <v>689</v>
      </c>
      <c r="I179" s="246" t="s">
        <v>619</v>
      </c>
      <c r="J179" s="246">
        <v>20</v>
      </c>
      <c r="K179" s="292"/>
    </row>
    <row r="180" spans="2:11" s="1" customFormat="1" ht="15" customHeight="1">
      <c r="B180" s="269"/>
      <c r="C180" s="246" t="s">
        <v>56</v>
      </c>
      <c r="D180" s="246"/>
      <c r="E180" s="246"/>
      <c r="F180" s="267" t="s">
        <v>617</v>
      </c>
      <c r="G180" s="246"/>
      <c r="H180" s="246" t="s">
        <v>690</v>
      </c>
      <c r="I180" s="246" t="s">
        <v>619</v>
      </c>
      <c r="J180" s="246">
        <v>255</v>
      </c>
      <c r="K180" s="292"/>
    </row>
    <row r="181" spans="2:11" s="1" customFormat="1" ht="15" customHeight="1">
      <c r="B181" s="269"/>
      <c r="C181" s="246" t="s">
        <v>107</v>
      </c>
      <c r="D181" s="246"/>
      <c r="E181" s="246"/>
      <c r="F181" s="267" t="s">
        <v>617</v>
      </c>
      <c r="G181" s="246"/>
      <c r="H181" s="246" t="s">
        <v>581</v>
      </c>
      <c r="I181" s="246" t="s">
        <v>619</v>
      </c>
      <c r="J181" s="246">
        <v>10</v>
      </c>
      <c r="K181" s="292"/>
    </row>
    <row r="182" spans="2:11" s="1" customFormat="1" ht="15" customHeight="1">
      <c r="B182" s="269"/>
      <c r="C182" s="246" t="s">
        <v>108</v>
      </c>
      <c r="D182" s="246"/>
      <c r="E182" s="246"/>
      <c r="F182" s="267" t="s">
        <v>617</v>
      </c>
      <c r="G182" s="246"/>
      <c r="H182" s="246" t="s">
        <v>691</v>
      </c>
      <c r="I182" s="246" t="s">
        <v>652</v>
      </c>
      <c r="J182" s="246"/>
      <c r="K182" s="292"/>
    </row>
    <row r="183" spans="2:11" s="1" customFormat="1" ht="15" customHeight="1">
      <c r="B183" s="269"/>
      <c r="C183" s="246" t="s">
        <v>692</v>
      </c>
      <c r="D183" s="246"/>
      <c r="E183" s="246"/>
      <c r="F183" s="267" t="s">
        <v>617</v>
      </c>
      <c r="G183" s="246"/>
      <c r="H183" s="246" t="s">
        <v>693</v>
      </c>
      <c r="I183" s="246" t="s">
        <v>652</v>
      </c>
      <c r="J183" s="246"/>
      <c r="K183" s="292"/>
    </row>
    <row r="184" spans="2:11" s="1" customFormat="1" ht="15" customHeight="1">
      <c r="B184" s="269"/>
      <c r="C184" s="246" t="s">
        <v>681</v>
      </c>
      <c r="D184" s="246"/>
      <c r="E184" s="246"/>
      <c r="F184" s="267" t="s">
        <v>617</v>
      </c>
      <c r="G184" s="246"/>
      <c r="H184" s="246" t="s">
        <v>694</v>
      </c>
      <c r="I184" s="246" t="s">
        <v>652</v>
      </c>
      <c r="J184" s="246"/>
      <c r="K184" s="292"/>
    </row>
    <row r="185" spans="2:11" s="1" customFormat="1" ht="15" customHeight="1">
      <c r="B185" s="269"/>
      <c r="C185" s="246" t="s">
        <v>110</v>
      </c>
      <c r="D185" s="246"/>
      <c r="E185" s="246"/>
      <c r="F185" s="267" t="s">
        <v>623</v>
      </c>
      <c r="G185" s="246"/>
      <c r="H185" s="246" t="s">
        <v>695</v>
      </c>
      <c r="I185" s="246" t="s">
        <v>619</v>
      </c>
      <c r="J185" s="246">
        <v>50</v>
      </c>
      <c r="K185" s="292"/>
    </row>
    <row r="186" spans="2:11" s="1" customFormat="1" ht="15" customHeight="1">
      <c r="B186" s="269"/>
      <c r="C186" s="246" t="s">
        <v>696</v>
      </c>
      <c r="D186" s="246"/>
      <c r="E186" s="246"/>
      <c r="F186" s="267" t="s">
        <v>623</v>
      </c>
      <c r="G186" s="246"/>
      <c r="H186" s="246" t="s">
        <v>697</v>
      </c>
      <c r="I186" s="246" t="s">
        <v>698</v>
      </c>
      <c r="J186" s="246"/>
      <c r="K186" s="292"/>
    </row>
    <row r="187" spans="2:11" s="1" customFormat="1" ht="15" customHeight="1">
      <c r="B187" s="269"/>
      <c r="C187" s="246" t="s">
        <v>699</v>
      </c>
      <c r="D187" s="246"/>
      <c r="E187" s="246"/>
      <c r="F187" s="267" t="s">
        <v>623</v>
      </c>
      <c r="G187" s="246"/>
      <c r="H187" s="246" t="s">
        <v>700</v>
      </c>
      <c r="I187" s="246" t="s">
        <v>698</v>
      </c>
      <c r="J187" s="246"/>
      <c r="K187" s="292"/>
    </row>
    <row r="188" spans="2:11" s="1" customFormat="1" ht="15" customHeight="1">
      <c r="B188" s="269"/>
      <c r="C188" s="246" t="s">
        <v>701</v>
      </c>
      <c r="D188" s="246"/>
      <c r="E188" s="246"/>
      <c r="F188" s="267" t="s">
        <v>623</v>
      </c>
      <c r="G188" s="246"/>
      <c r="H188" s="246" t="s">
        <v>702</v>
      </c>
      <c r="I188" s="246" t="s">
        <v>698</v>
      </c>
      <c r="J188" s="246"/>
      <c r="K188" s="292"/>
    </row>
    <row r="189" spans="2:11" s="1" customFormat="1" ht="15" customHeight="1">
      <c r="B189" s="269"/>
      <c r="C189" s="305" t="s">
        <v>703</v>
      </c>
      <c r="D189" s="246"/>
      <c r="E189" s="246"/>
      <c r="F189" s="267" t="s">
        <v>623</v>
      </c>
      <c r="G189" s="246"/>
      <c r="H189" s="246" t="s">
        <v>704</v>
      </c>
      <c r="I189" s="246" t="s">
        <v>705</v>
      </c>
      <c r="J189" s="306" t="s">
        <v>706</v>
      </c>
      <c r="K189" s="292"/>
    </row>
    <row r="190" spans="2:11" s="1" customFormat="1" ht="15" customHeight="1">
      <c r="B190" s="269"/>
      <c r="C190" s="305" t="s">
        <v>44</v>
      </c>
      <c r="D190" s="246"/>
      <c r="E190" s="246"/>
      <c r="F190" s="267" t="s">
        <v>617</v>
      </c>
      <c r="G190" s="246"/>
      <c r="H190" s="243" t="s">
        <v>707</v>
      </c>
      <c r="I190" s="246" t="s">
        <v>708</v>
      </c>
      <c r="J190" s="246"/>
      <c r="K190" s="292"/>
    </row>
    <row r="191" spans="2:11" s="1" customFormat="1" ht="15" customHeight="1">
      <c r="B191" s="269"/>
      <c r="C191" s="305" t="s">
        <v>709</v>
      </c>
      <c r="D191" s="246"/>
      <c r="E191" s="246"/>
      <c r="F191" s="267" t="s">
        <v>617</v>
      </c>
      <c r="G191" s="246"/>
      <c r="H191" s="246" t="s">
        <v>710</v>
      </c>
      <c r="I191" s="246" t="s">
        <v>652</v>
      </c>
      <c r="J191" s="246"/>
      <c r="K191" s="292"/>
    </row>
    <row r="192" spans="2:11" s="1" customFormat="1" ht="15" customHeight="1">
      <c r="B192" s="269"/>
      <c r="C192" s="305" t="s">
        <v>711</v>
      </c>
      <c r="D192" s="246"/>
      <c r="E192" s="246"/>
      <c r="F192" s="267" t="s">
        <v>617</v>
      </c>
      <c r="G192" s="246"/>
      <c r="H192" s="246" t="s">
        <v>712</v>
      </c>
      <c r="I192" s="246" t="s">
        <v>652</v>
      </c>
      <c r="J192" s="246"/>
      <c r="K192" s="292"/>
    </row>
    <row r="193" spans="2:11" s="1" customFormat="1" ht="15" customHeight="1">
      <c r="B193" s="269"/>
      <c r="C193" s="305" t="s">
        <v>713</v>
      </c>
      <c r="D193" s="246"/>
      <c r="E193" s="246"/>
      <c r="F193" s="267" t="s">
        <v>623</v>
      </c>
      <c r="G193" s="246"/>
      <c r="H193" s="246" t="s">
        <v>714</v>
      </c>
      <c r="I193" s="246" t="s">
        <v>652</v>
      </c>
      <c r="J193" s="246"/>
      <c r="K193" s="292"/>
    </row>
    <row r="194" spans="2:11" s="1" customFormat="1" ht="15" customHeight="1">
      <c r="B194" s="298"/>
      <c r="C194" s="307"/>
      <c r="D194" s="278"/>
      <c r="E194" s="278"/>
      <c r="F194" s="278"/>
      <c r="G194" s="278"/>
      <c r="H194" s="278"/>
      <c r="I194" s="278"/>
      <c r="J194" s="278"/>
      <c r="K194" s="299"/>
    </row>
    <row r="195" spans="2:11" s="1" customFormat="1" ht="18.75" customHeight="1">
      <c r="B195" s="280"/>
      <c r="C195" s="290"/>
      <c r="D195" s="290"/>
      <c r="E195" s="290"/>
      <c r="F195" s="300"/>
      <c r="G195" s="290"/>
      <c r="H195" s="290"/>
      <c r="I195" s="290"/>
      <c r="J195" s="290"/>
      <c r="K195" s="280"/>
    </row>
    <row r="196" spans="2:11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pans="2:11" s="1" customFormat="1" ht="18.75" customHeight="1">
      <c r="B197" s="253"/>
      <c r="C197" s="253"/>
      <c r="D197" s="253"/>
      <c r="E197" s="253"/>
      <c r="F197" s="253"/>
      <c r="G197" s="253"/>
      <c r="H197" s="253"/>
      <c r="I197" s="253"/>
      <c r="J197" s="253"/>
      <c r="K197" s="253"/>
    </row>
    <row r="198" spans="2:11" s="1" customFormat="1" ht="13.5">
      <c r="B198" s="235"/>
      <c r="C198" s="236"/>
      <c r="D198" s="236"/>
      <c r="E198" s="236"/>
      <c r="F198" s="236"/>
      <c r="G198" s="236"/>
      <c r="H198" s="236"/>
      <c r="I198" s="236"/>
      <c r="J198" s="236"/>
      <c r="K198" s="237"/>
    </row>
    <row r="199" spans="2:11" s="1" customFormat="1" ht="21">
      <c r="B199" s="238"/>
      <c r="C199" s="362" t="s">
        <v>715</v>
      </c>
      <c r="D199" s="362"/>
      <c r="E199" s="362"/>
      <c r="F199" s="362"/>
      <c r="G199" s="362"/>
      <c r="H199" s="362"/>
      <c r="I199" s="362"/>
      <c r="J199" s="362"/>
      <c r="K199" s="239"/>
    </row>
    <row r="200" spans="2:11" s="1" customFormat="1" ht="25.5" customHeight="1">
      <c r="B200" s="238"/>
      <c r="C200" s="308" t="s">
        <v>716</v>
      </c>
      <c r="D200" s="308"/>
      <c r="E200" s="308"/>
      <c r="F200" s="308" t="s">
        <v>717</v>
      </c>
      <c r="G200" s="309"/>
      <c r="H200" s="363" t="s">
        <v>718</v>
      </c>
      <c r="I200" s="363"/>
      <c r="J200" s="363"/>
      <c r="K200" s="239"/>
    </row>
    <row r="201" spans="2:11" s="1" customFormat="1" ht="5.25" customHeight="1">
      <c r="B201" s="269"/>
      <c r="C201" s="264"/>
      <c r="D201" s="264"/>
      <c r="E201" s="264"/>
      <c r="F201" s="264"/>
      <c r="G201" s="290"/>
      <c r="H201" s="264"/>
      <c r="I201" s="264"/>
      <c r="J201" s="264"/>
      <c r="K201" s="292"/>
    </row>
    <row r="202" spans="2:11" s="1" customFormat="1" ht="15" customHeight="1">
      <c r="B202" s="269"/>
      <c r="C202" s="246" t="s">
        <v>708</v>
      </c>
      <c r="D202" s="246"/>
      <c r="E202" s="246"/>
      <c r="F202" s="267" t="s">
        <v>45</v>
      </c>
      <c r="G202" s="246"/>
      <c r="H202" s="364" t="s">
        <v>719</v>
      </c>
      <c r="I202" s="364"/>
      <c r="J202" s="364"/>
      <c r="K202" s="292"/>
    </row>
    <row r="203" spans="2:11" s="1" customFormat="1" ht="15" customHeight="1">
      <c r="B203" s="269"/>
      <c r="C203" s="246"/>
      <c r="D203" s="246"/>
      <c r="E203" s="246"/>
      <c r="F203" s="267" t="s">
        <v>46</v>
      </c>
      <c r="G203" s="246"/>
      <c r="H203" s="364" t="s">
        <v>720</v>
      </c>
      <c r="I203" s="364"/>
      <c r="J203" s="364"/>
      <c r="K203" s="292"/>
    </row>
    <row r="204" spans="2:11" s="1" customFormat="1" ht="15" customHeight="1">
      <c r="B204" s="269"/>
      <c r="C204" s="246"/>
      <c r="D204" s="246"/>
      <c r="E204" s="246"/>
      <c r="F204" s="267" t="s">
        <v>49</v>
      </c>
      <c r="G204" s="246"/>
      <c r="H204" s="364" t="s">
        <v>721</v>
      </c>
      <c r="I204" s="364"/>
      <c r="J204" s="364"/>
      <c r="K204" s="292"/>
    </row>
    <row r="205" spans="2:11" s="1" customFormat="1" ht="15" customHeight="1">
      <c r="B205" s="269"/>
      <c r="C205" s="246"/>
      <c r="D205" s="246"/>
      <c r="E205" s="246"/>
      <c r="F205" s="267" t="s">
        <v>47</v>
      </c>
      <c r="G205" s="246"/>
      <c r="H205" s="364" t="s">
        <v>722</v>
      </c>
      <c r="I205" s="364"/>
      <c r="J205" s="364"/>
      <c r="K205" s="292"/>
    </row>
    <row r="206" spans="2:11" s="1" customFormat="1" ht="15" customHeight="1">
      <c r="B206" s="269"/>
      <c r="C206" s="246"/>
      <c r="D206" s="246"/>
      <c r="E206" s="246"/>
      <c r="F206" s="267" t="s">
        <v>48</v>
      </c>
      <c r="G206" s="246"/>
      <c r="H206" s="364" t="s">
        <v>723</v>
      </c>
      <c r="I206" s="364"/>
      <c r="J206" s="364"/>
      <c r="K206" s="292"/>
    </row>
    <row r="207" spans="2:11" s="1" customFormat="1" ht="15" customHeight="1">
      <c r="B207" s="269"/>
      <c r="C207" s="246"/>
      <c r="D207" s="246"/>
      <c r="E207" s="246"/>
      <c r="F207" s="267"/>
      <c r="G207" s="246"/>
      <c r="H207" s="246"/>
      <c r="I207" s="246"/>
      <c r="J207" s="246"/>
      <c r="K207" s="292"/>
    </row>
    <row r="208" spans="2:11" s="1" customFormat="1" ht="15" customHeight="1">
      <c r="B208" s="269"/>
      <c r="C208" s="246" t="s">
        <v>664</v>
      </c>
      <c r="D208" s="246"/>
      <c r="E208" s="246"/>
      <c r="F208" s="267" t="s">
        <v>78</v>
      </c>
      <c r="G208" s="246"/>
      <c r="H208" s="364" t="s">
        <v>724</v>
      </c>
      <c r="I208" s="364"/>
      <c r="J208" s="364"/>
      <c r="K208" s="292"/>
    </row>
    <row r="209" spans="2:11" s="1" customFormat="1" ht="15" customHeight="1">
      <c r="B209" s="269"/>
      <c r="C209" s="246"/>
      <c r="D209" s="246"/>
      <c r="E209" s="246"/>
      <c r="F209" s="267" t="s">
        <v>559</v>
      </c>
      <c r="G209" s="246"/>
      <c r="H209" s="364" t="s">
        <v>560</v>
      </c>
      <c r="I209" s="364"/>
      <c r="J209" s="364"/>
      <c r="K209" s="292"/>
    </row>
    <row r="210" spans="2:11" s="1" customFormat="1" ht="15" customHeight="1">
      <c r="B210" s="269"/>
      <c r="C210" s="246"/>
      <c r="D210" s="246"/>
      <c r="E210" s="246"/>
      <c r="F210" s="267" t="s">
        <v>557</v>
      </c>
      <c r="G210" s="246"/>
      <c r="H210" s="364" t="s">
        <v>725</v>
      </c>
      <c r="I210" s="364"/>
      <c r="J210" s="364"/>
      <c r="K210" s="292"/>
    </row>
    <row r="211" spans="2:11" s="1" customFormat="1" ht="15" customHeight="1">
      <c r="B211" s="310"/>
      <c r="C211" s="246"/>
      <c r="D211" s="246"/>
      <c r="E211" s="246"/>
      <c r="F211" s="267" t="s">
        <v>561</v>
      </c>
      <c r="G211" s="305"/>
      <c r="H211" s="365" t="s">
        <v>562</v>
      </c>
      <c r="I211" s="365"/>
      <c r="J211" s="365"/>
      <c r="K211" s="311"/>
    </row>
    <row r="212" spans="2:11" s="1" customFormat="1" ht="15" customHeight="1">
      <c r="B212" s="310"/>
      <c r="C212" s="246"/>
      <c r="D212" s="246"/>
      <c r="E212" s="246"/>
      <c r="F212" s="267" t="s">
        <v>563</v>
      </c>
      <c r="G212" s="305"/>
      <c r="H212" s="365" t="s">
        <v>726</v>
      </c>
      <c r="I212" s="365"/>
      <c r="J212" s="365"/>
      <c r="K212" s="311"/>
    </row>
    <row r="213" spans="2:11" s="1" customFormat="1" ht="15" customHeight="1">
      <c r="B213" s="310"/>
      <c r="C213" s="246"/>
      <c r="D213" s="246"/>
      <c r="E213" s="246"/>
      <c r="F213" s="267"/>
      <c r="G213" s="305"/>
      <c r="H213" s="296"/>
      <c r="I213" s="296"/>
      <c r="J213" s="296"/>
      <c r="K213" s="311"/>
    </row>
    <row r="214" spans="2:11" s="1" customFormat="1" ht="15" customHeight="1">
      <c r="B214" s="310"/>
      <c r="C214" s="246" t="s">
        <v>688</v>
      </c>
      <c r="D214" s="246"/>
      <c r="E214" s="246"/>
      <c r="F214" s="267">
        <v>1</v>
      </c>
      <c r="G214" s="305"/>
      <c r="H214" s="365" t="s">
        <v>727</v>
      </c>
      <c r="I214" s="365"/>
      <c r="J214" s="365"/>
      <c r="K214" s="311"/>
    </row>
    <row r="215" spans="2:11" s="1" customFormat="1" ht="15" customHeight="1">
      <c r="B215" s="310"/>
      <c r="C215" s="246"/>
      <c r="D215" s="246"/>
      <c r="E215" s="246"/>
      <c r="F215" s="267">
        <v>2</v>
      </c>
      <c r="G215" s="305"/>
      <c r="H215" s="365" t="s">
        <v>728</v>
      </c>
      <c r="I215" s="365"/>
      <c r="J215" s="365"/>
      <c r="K215" s="311"/>
    </row>
    <row r="216" spans="2:11" s="1" customFormat="1" ht="15" customHeight="1">
      <c r="B216" s="310"/>
      <c r="C216" s="246"/>
      <c r="D216" s="246"/>
      <c r="E216" s="246"/>
      <c r="F216" s="267">
        <v>3</v>
      </c>
      <c r="G216" s="305"/>
      <c r="H216" s="365" t="s">
        <v>729</v>
      </c>
      <c r="I216" s="365"/>
      <c r="J216" s="365"/>
      <c r="K216" s="311"/>
    </row>
    <row r="217" spans="2:11" s="1" customFormat="1" ht="15" customHeight="1">
      <c r="B217" s="310"/>
      <c r="C217" s="246"/>
      <c r="D217" s="246"/>
      <c r="E217" s="246"/>
      <c r="F217" s="267">
        <v>4</v>
      </c>
      <c r="G217" s="305"/>
      <c r="H217" s="365" t="s">
        <v>730</v>
      </c>
      <c r="I217" s="365"/>
      <c r="J217" s="365"/>
      <c r="K217" s="311"/>
    </row>
    <row r="218" spans="2:11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20079371-4 - Rekonstrukce...</vt:lpstr>
      <vt:lpstr>Pokyny pro vyplnění</vt:lpstr>
      <vt:lpstr>'20079371-4 - Rekonstrukce...'!Názvy_tisku</vt:lpstr>
      <vt:lpstr>'Rekapitulace stavby'!Názvy_tisku</vt:lpstr>
      <vt:lpstr>'20079371-4 - Rekonstrukce...'!Oblast_tisku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Kalusová</dc:creator>
  <cp:lastModifiedBy>42072</cp:lastModifiedBy>
  <cp:lastPrinted>2021-04-22T18:12:23Z</cp:lastPrinted>
  <dcterms:created xsi:type="dcterms:W3CDTF">2021-04-19T11:34:28Z</dcterms:created>
  <dcterms:modified xsi:type="dcterms:W3CDTF">2021-04-22T18:12:44Z</dcterms:modified>
</cp:coreProperties>
</file>